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7"/>
  </bookViews>
  <sheets>
    <sheet name="วิศวกรรม" sheetId="1" r:id="rId1"/>
    <sheet name="สถาปัตย์" sheetId="2" r:id="rId2"/>
    <sheet name="ครุศาสตร์" sheetId="3" r:id="rId3"/>
    <sheet name="วิทย์" sheetId="4" r:id="rId4"/>
    <sheet name="เกษตร" sheetId="5" r:id="rId5"/>
    <sheet name="สารสนเทศ" sheetId="6" r:id="rId6"/>
    <sheet name="อุตสาหกรรม" sheetId="7" r:id="rId7"/>
    <sheet name="ชุมพร" sheetId="8" r:id="rId8"/>
  </sheets>
  <definedNames>
    <definedName name="_xlnm.Print_Titles" localSheetId="4">'เกษตร'!$2:$3</definedName>
    <definedName name="_xlnm.Print_Titles" localSheetId="2">'ครุศาสตร์'!$2:$2</definedName>
    <definedName name="_xlnm.Print_Titles" localSheetId="7">'ชุมพร'!$2:$2</definedName>
    <definedName name="_xlnm.Print_Titles" localSheetId="3">'วิทย์'!$2:$2</definedName>
    <definedName name="_xlnm.Print_Titles" localSheetId="0">'วิศวกรรม'!$2:$2</definedName>
    <definedName name="_xlnm.Print_Titles" localSheetId="1">'สถาปัตย์'!$2:$2</definedName>
    <definedName name="_xlnm.Print_Titles" localSheetId="5">'สารสนเทศ'!$2:$2</definedName>
    <definedName name="_xlnm.Print_Titles" localSheetId="6">'อุตสาหกรรม'!$2:$2</definedName>
  </definedNames>
  <calcPr fullCalcOnLoad="1"/>
</workbook>
</file>

<file path=xl/sharedStrings.xml><?xml version="1.0" encoding="utf-8"?>
<sst xmlns="http://schemas.openxmlformats.org/spreadsheetml/2006/main" count="292" uniqueCount="116">
  <si>
    <t>คณะวิทยาศาสตร์</t>
  </si>
  <si>
    <t>- ปรับปรุงภูมิทัศน์ภายในคณะวิทยาศาสตร์</t>
  </si>
  <si>
    <t>คณะเทคโนโลยีสารสนเทศ</t>
  </si>
  <si>
    <t xml:space="preserve">- เครื่องปรับอากาศ 60000 บีทียู จำนวน 4 เครื่อง </t>
  </si>
  <si>
    <t xml:space="preserve">- ชุดประชุมสำหรับประธาน จำนวน 1 ชุด </t>
  </si>
  <si>
    <t xml:space="preserve">- ชุดประชุมสำหรับผู้ร่วมประชุม จำนวน 27 ชุด </t>
  </si>
  <si>
    <t>- ชุดควบคุมชุดประชุม จำนวน 1 ชุด</t>
  </si>
  <si>
    <t>- ชั้นวางของ จำนวน 10 หลัง</t>
  </si>
  <si>
    <t>- ชั้นวางของเอนกประสงค์ จำนวน 1 ชุด</t>
  </si>
  <si>
    <t>- ตู้เก็บเอกสาร จำนวน 1 ชุด</t>
  </si>
  <si>
    <t>- ตู้โชว์ จำนวน 1 หลัง</t>
  </si>
  <si>
    <t>คณะสถาปัตยกรรมศาสตร์</t>
  </si>
  <si>
    <t xml:space="preserve">- ค่าก่อสร้างอาคารปฏิบัติการออกแบบและบริการเชิงบูรณาการ </t>
  </si>
  <si>
    <t xml:space="preserve">- ค่าใช้จ่ายในการจัดงานมุทิตาจิต </t>
  </si>
  <si>
    <t>รายการ</t>
  </si>
  <si>
    <t>- ค่าก่อสร้างอาคารปฏิบัติการออกแบบและบริการเชิงบูรณาการ</t>
  </si>
  <si>
    <t>- ชุดปฏิบัติการวิเคราะห์เครือข่ายคอมพิวเตอร์</t>
  </si>
  <si>
    <t xml:space="preserve">- เครื่องคอมพิวเตอร์แบบพกพา </t>
  </si>
  <si>
    <t>- กล้องถ่ายวีดีโอระบบดิจิตอลความละเอียดสูง</t>
  </si>
  <si>
    <t>- ระบบบันทึกวิดีโอการเรียนการสอนและความปลอดภัย</t>
  </si>
  <si>
    <t xml:space="preserve">- เครื่องโปรเจ็คเตอร์ </t>
  </si>
  <si>
    <t>- ปรับปรุงภูมิทัศน์ด้านหลังโรงอาหาร</t>
  </si>
  <si>
    <t>- ปรับปรุงระบบไฟฟ้าภายในอาคาร (ชั้นที่1)</t>
  </si>
  <si>
    <t>- ปรับปรุงระบบไฟฟ้าภายในอาคาร (ชั้นที่2-5)</t>
  </si>
  <si>
    <t>- งานทำระบบกันซึมพื้นกันสาด (เหนือห้อง ค.142,ค.512 และค.517)</t>
  </si>
  <si>
    <t>คณะครุศาสตร์อุตสาหกรรม</t>
  </si>
  <si>
    <t>- สมทบจ่ายค่าขยายฐานรากเสาเข็มและเสางานก่อสร้างอาคารเรียนและปฏิบัติการคณะวิทยาศาสตร์</t>
  </si>
  <si>
    <t>คณะเทคโนโลยีการเกษตร</t>
  </si>
  <si>
    <t>- รถยนต์โดยสารปรับอากาศขนาดไม่น้อยกว่า 40 ที่นั่ง</t>
  </si>
  <si>
    <t>- เครื่องกลั่นโปรตีน</t>
  </si>
  <si>
    <t>- ตู้อบไอร้อน</t>
  </si>
  <si>
    <t>- ตู้เย็นแช่น้ำเชื้อ</t>
  </si>
  <si>
    <t>สำนักงานคณบดี</t>
  </si>
  <si>
    <t>สาขาสัตวศาสตร์</t>
  </si>
  <si>
    <t>- คอมพิวเตอร์</t>
  </si>
  <si>
    <t>สาขาวิชาบริหารธุรกิจเกษตร</t>
  </si>
  <si>
    <t>- เครื่องคอมพวเตอร์</t>
  </si>
  <si>
    <t>สาขาวิชาเทคโนโลยีการจัดการ</t>
  </si>
  <si>
    <t>- เครื่องฉายภาพ LCD</t>
  </si>
  <si>
    <t>- เครื่องปรับอากาศขนาด 12,000 BTU พร้อมค่าติดตั้ง</t>
  </si>
  <si>
    <t>- เครื่องฉานภาพ 3 มิติ</t>
  </si>
  <si>
    <t>- โต๊ะทำงานรูปตัว L</t>
  </si>
  <si>
    <t>- โต๊ะคอมพิวเตอร์เข้ามุม</t>
  </si>
  <si>
    <t>- ตู้เอกสารทำด้วยไม้</t>
  </si>
  <si>
    <t>- ตู้เอกสาร</t>
  </si>
  <si>
    <t>- บอร์ดกระจกติดประกาศ</t>
  </si>
  <si>
    <t>สาขาบริหารธุรกิจมหาบัณฑิต</t>
  </si>
  <si>
    <t>- กล้องดิจิตอล</t>
  </si>
  <si>
    <t>สาขาวิชาพืชสวน</t>
  </si>
  <si>
    <t>- เครื่องวัดสี</t>
  </si>
  <si>
    <t>- Note Book</t>
  </si>
  <si>
    <t>- Printer Laser color</t>
  </si>
  <si>
    <t>- ปรับปรุงบริเวณลานอนุสาวรียท่านเจ้าคุณทหาร</t>
  </si>
  <si>
    <t>- ซ่อมแซมโรงอาหารบริเวณอาคารเรียนและปฏิบัติการ (ตึกแอล)</t>
  </si>
  <si>
    <t>- ปรับปรุงห้องบรรยายรวมขนาด 300 ที่นั่ง</t>
  </si>
  <si>
    <t>- ปรับปรุงโรงเรือนเลี้ยงไก่ไข่ระบบปิด</t>
  </si>
  <si>
    <t>- ปรับปรุงสภาพภูมิทัศน์ในฟาร์มเลี้ยงสัตว์</t>
  </si>
  <si>
    <t>- ห้องสุขาในฟาร์มเลี้ยงสัตว์</t>
  </si>
  <si>
    <t>- ห้องอาบน้ำและฆ่าเชื้อโรคก่อนเข้าโรงเรือนเลี้ยงสัตว์</t>
  </si>
  <si>
    <t>- สร้างโครงหลังคาห้องเย็น</t>
  </si>
  <si>
    <t>มติสภาสถาบันฯ ครั้งที่ 4/2550  16 พ.ค.50</t>
  </si>
  <si>
    <t>มติสภาสถาบันฯ ครั้งที่ 2/2550   21 ก.พ.50</t>
  </si>
  <si>
    <t>มติสภาสถาบันฯ ครั้งที่ 8/2549    16 ส.ค.49</t>
  </si>
  <si>
    <t>มติสภาสถาบันฯ ครั้งที่ 6/2549   14 มิ.ย.49</t>
  </si>
  <si>
    <t>ก่อน 30ก.ย.49</t>
  </si>
  <si>
    <t>หลัง 30 ก.ย.49</t>
  </si>
  <si>
    <t>- จอรับภาพ  (ยกเลิก)</t>
  </si>
  <si>
    <t>- ปรับปรุงห้องเรียนปฏิบัติการ วิชาหลักการผลิตพืช</t>
  </si>
  <si>
    <t>มติสภาสถาบันฯ ครั้งที่ 3/2553   31 มีค.53</t>
  </si>
  <si>
    <t>- ก่อสร้างอาคารเรียนและปฏิบัติการคณะวิทยาศาสตร์ในส่วนของโครงสร้างเพิ่มเติม 2 ชั้น</t>
  </si>
  <si>
    <t xml:space="preserve">  (ชั้น 7,8 แบบคลังคาคลุมดาดฟ้า)</t>
  </si>
  <si>
    <t>วิทยาเขตชุมพร</t>
  </si>
  <si>
    <t>มติสภาสถาบันฯ ครั้งที่ 3/2555    28 มีค.55</t>
  </si>
  <si>
    <t>- ระบบเครือข่ายคอมพิวเตอร์</t>
  </si>
  <si>
    <t>- ครุภัณฑ์ประจำห้องปฎิบัติการอาคารปฏิบัติการหลังใหม่ ปรับปรุงห้องปฏิบัติการและห้อง</t>
  </si>
  <si>
    <t>บรรยายเดิม และปรับปรุงอาคารและสิ่งก่อสร้างอื่น ๆ</t>
  </si>
  <si>
    <t>มติสภาสถาบันฯ ครั้งที่ 2/2555    29 กพ.55</t>
  </si>
  <si>
    <t>คณะอุตสาหกรรมเกษตร</t>
  </si>
  <si>
    <t>- ก่อสร้างอาคารแปรรูปอาหารคณะอุตสาหกรรมเกษตร</t>
  </si>
  <si>
    <t>มติสภาสถาบันฯ ครั้งที่ 6/2555    27 มิย.55</t>
  </si>
  <si>
    <t>คณะวิศวกรรมศาสตร์</t>
  </si>
  <si>
    <t>- ก่อสร้างอาคารเรียนและปฏิบัติการ คณะอุตสาหกรรมเกษตร</t>
  </si>
  <si>
    <t>- รถยนต์โดยสารแบบปรับอากาศ</t>
  </si>
  <si>
    <t>- ก่อสร้างโรงยิม</t>
  </si>
  <si>
    <t>มติสภาสถาบันฯ ครั้งที่ 7/2555    25 กค.55</t>
  </si>
  <si>
    <t>- สมทบค่าก่อสร้างอาคารแปรรูปอาหารคณะอุตสาหกรรมเกษตร</t>
  </si>
  <si>
    <t>ได้รับอนุมัติจากสภาสถาบัน</t>
  </si>
  <si>
    <t>ปี งปม.</t>
  </si>
  <si>
    <t>จำนวนเงิน</t>
  </si>
  <si>
    <t>แผนการชดใช้เงินสะสม (เงินคงคลัง)</t>
  </si>
  <si>
    <t>2553</t>
  </si>
  <si>
    <t>2555</t>
  </si>
  <si>
    <t>2556</t>
  </si>
  <si>
    <t>หมายเหตุ</t>
  </si>
  <si>
    <t>2550</t>
  </si>
  <si>
    <t>2557</t>
  </si>
  <si>
    <t>2558</t>
  </si>
  <si>
    <t>2559</t>
  </si>
  <si>
    <t>2549</t>
  </si>
  <si>
    <t>จำนวนปี</t>
  </si>
  <si>
    <t>ที่ชดใช้</t>
  </si>
  <si>
    <t>2550-2555</t>
  </si>
  <si>
    <t>2560-2575</t>
  </si>
  <si>
    <t>ขออนุมัติใช้เงินคงคลังเพื่อจัดหาครุภัณฑ์   110  รายการ</t>
  </si>
  <si>
    <t>ขออนุมัติใช้เงินคงคลังเพื่อจัดหาครุภัณฑ์   17  รายการ</t>
  </si>
  <si>
    <t>(ตามมติคณะอนุกรรมการฯ อยู่ระหว่าง</t>
  </si>
  <si>
    <t>ดำเนินการ เนื่องจากการก่อสร้างโรงยิม</t>
  </si>
  <si>
    <t>จะต้องมีการขออนุมัติเพิ่มวงเงินซึ่งเป็น</t>
  </si>
  <si>
    <t>ไปตามราคาก่อสร้างที่ปรับราคาสูงขึ้น)</t>
  </si>
  <si>
    <t>รายงานผลการดำเนินงานรายการที่อนุมัติใช้เงินสะสม (เงินคงคลัง) จากสภาสถาบัน</t>
  </si>
  <si>
    <t>(สถาปัตย์ยืม)</t>
  </si>
  <si>
    <t>วงเงินตามสัญญา</t>
  </si>
  <si>
    <t>เบิกจ่ายจริง</t>
  </si>
  <si>
    <t>หมายเหตุ : หากมีรายการที่ขออนุมัติใช้เงินสะสม (เงินคงคลัง) นอกเหนือจากรายการข้างต้น</t>
  </si>
  <si>
    <t>ให้ส่วนงานแจ้งรายการเพิ่มเติมตามแบบฟอร์มดังกล่าวด้วย</t>
  </si>
  <si>
    <t>รวมวงเงิน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</si>
</sst>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00_-;\-* #,##0.000_-;_-* &quot;-&quot;??_-;_-@_-"/>
    <numFmt numFmtId="200" formatCode="_-* #,##0.0000_-;\-* #,##0.0000_-;_-* &quot;-&quot;??_-;_-@_-"/>
    <numFmt numFmtId="201" formatCode="[&lt;=99999999][$-D000000]0\-####\-####;[$-D000000]#\-####\-####"/>
  </numFmts>
  <fonts count="41">
    <font>
      <sz val="10"/>
      <name val="Arial"/>
      <family val="0"/>
    </font>
    <font>
      <sz val="8"/>
      <name val="Arial"/>
      <family val="2"/>
    </font>
    <font>
      <b/>
      <sz val="16"/>
      <name val="AngsanaUPC"/>
      <family val="1"/>
    </font>
    <font>
      <b/>
      <u val="single"/>
      <sz val="14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u val="single"/>
      <sz val="14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49" fontId="4" fillId="0" borderId="13" xfId="0" applyNumberFormat="1" applyFont="1" applyBorder="1" applyAlignment="1">
      <alignment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3" fontId="5" fillId="0" borderId="11" xfId="36" applyFont="1" applyBorder="1" applyAlignment="1">
      <alignment/>
    </xf>
    <xf numFmtId="4" fontId="5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" fontId="4" fillId="0" borderId="14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5" fillId="0" borderId="12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16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left"/>
    </xf>
    <xf numFmtId="49" fontId="5" fillId="0" borderId="17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4" fontId="4" fillId="0" borderId="16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left"/>
    </xf>
    <xf numFmtId="4" fontId="5" fillId="0" borderId="16" xfId="36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4" fontId="5" fillId="0" borderId="17" xfId="36" applyNumberFormat="1" applyFont="1" applyBorder="1" applyAlignment="1">
      <alignment/>
    </xf>
    <xf numFmtId="49" fontId="6" fillId="0" borderId="16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43" fontId="5" fillId="0" borderId="16" xfId="36" applyNumberFormat="1" applyFont="1" applyBorder="1" applyAlignment="1">
      <alignment/>
    </xf>
    <xf numFmtId="43" fontId="5" fillId="0" borderId="16" xfId="36" applyFont="1" applyBorder="1" applyAlignment="1">
      <alignment/>
    </xf>
    <xf numFmtId="49" fontId="5" fillId="0" borderId="20" xfId="0" applyNumberFormat="1" applyFont="1" applyBorder="1" applyAlignment="1">
      <alignment/>
    </xf>
    <xf numFmtId="43" fontId="5" fillId="0" borderId="20" xfId="36" applyFont="1" applyBorder="1" applyAlignment="1">
      <alignment/>
    </xf>
    <xf numFmtId="3" fontId="5" fillId="0" borderId="20" xfId="0" applyNumberFormat="1" applyFont="1" applyBorder="1" applyAlignment="1">
      <alignment horizontal="center"/>
    </xf>
    <xf numFmtId="43" fontId="5" fillId="0" borderId="17" xfId="36" applyFont="1" applyBorder="1" applyAlignment="1">
      <alignment/>
    </xf>
    <xf numFmtId="4" fontId="5" fillId="0" borderId="17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49" fontId="4" fillId="0" borderId="21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view="pageBreakPreview" zoomScaleSheetLayoutView="100" zoomScalePageLayoutView="0" workbookViewId="0" topLeftCell="A1">
      <selection activeCell="K18" sqref="K18"/>
    </sheetView>
  </sheetViews>
  <sheetFormatPr defaultColWidth="9.140625" defaultRowHeight="12.75"/>
  <cols>
    <col min="1" max="1" width="40.28125" style="2" customWidth="1"/>
    <col min="2" max="2" width="14.8515625" style="2" hidden="1" customWidth="1"/>
    <col min="3" max="3" width="13.421875" style="2" hidden="1" customWidth="1"/>
    <col min="4" max="4" width="9.28125" style="3" customWidth="1"/>
    <col min="5" max="5" width="10.57421875" style="3" customWidth="1"/>
    <col min="6" max="6" width="13.57421875" style="3" customWidth="1"/>
    <col min="7" max="7" width="11.7109375" style="3" customWidth="1"/>
    <col min="8" max="8" width="9.421875" style="3" customWidth="1"/>
    <col min="9" max="11" width="11.7109375" style="3" customWidth="1"/>
    <col min="12" max="14" width="11.8515625" style="3" customWidth="1"/>
    <col min="15" max="15" width="34.00390625" style="3" customWidth="1"/>
    <col min="16" max="16" width="9.140625" style="13" customWidth="1"/>
    <col min="17" max="16384" width="9.140625" style="2" customWidth="1"/>
  </cols>
  <sheetData>
    <row r="1" spans="1:16" ht="23.25">
      <c r="A1" s="72" t="s">
        <v>109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45"/>
    </row>
    <row r="2" spans="1:15" ht="21">
      <c r="A2" s="39" t="s">
        <v>14</v>
      </c>
      <c r="B2" s="10" t="s">
        <v>64</v>
      </c>
      <c r="C2" s="10" t="s">
        <v>65</v>
      </c>
      <c r="D2" s="73" t="s">
        <v>86</v>
      </c>
      <c r="E2" s="74"/>
      <c r="F2" s="74"/>
      <c r="G2" s="75"/>
      <c r="H2" s="44" t="s">
        <v>99</v>
      </c>
      <c r="I2" s="76" t="s">
        <v>89</v>
      </c>
      <c r="J2" s="77"/>
      <c r="K2" s="77"/>
      <c r="L2" s="77"/>
      <c r="M2" s="77"/>
      <c r="N2" s="78"/>
      <c r="O2" s="48" t="s">
        <v>93</v>
      </c>
    </row>
    <row r="3" spans="1:15" ht="21">
      <c r="A3" s="26"/>
      <c r="B3" s="10"/>
      <c r="C3" s="10"/>
      <c r="D3" s="5" t="s">
        <v>87</v>
      </c>
      <c r="E3" s="5" t="s">
        <v>88</v>
      </c>
      <c r="F3" s="5" t="s">
        <v>111</v>
      </c>
      <c r="G3" s="5" t="s">
        <v>112</v>
      </c>
      <c r="H3" s="27" t="s">
        <v>100</v>
      </c>
      <c r="I3" s="10" t="s">
        <v>91</v>
      </c>
      <c r="J3" s="10" t="s">
        <v>92</v>
      </c>
      <c r="K3" s="10" t="s">
        <v>95</v>
      </c>
      <c r="L3" s="10" t="s">
        <v>96</v>
      </c>
      <c r="M3" s="10" t="s">
        <v>97</v>
      </c>
      <c r="N3" s="10" t="s">
        <v>102</v>
      </c>
      <c r="O3" s="8"/>
    </row>
    <row r="4" spans="1:15" s="13" customFormat="1" ht="21">
      <c r="A4" s="11" t="s">
        <v>79</v>
      </c>
      <c r="B4" s="6"/>
      <c r="C4" s="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>
      <c r="A5" s="49" t="s">
        <v>80</v>
      </c>
      <c r="B5" s="34"/>
      <c r="C5" s="34"/>
      <c r="D5" s="3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5" ht="21">
      <c r="A6" s="6" t="s">
        <v>103</v>
      </c>
      <c r="B6" s="6"/>
      <c r="C6" s="6"/>
      <c r="D6" s="38">
        <v>2555</v>
      </c>
      <c r="E6" s="52">
        <v>87453200</v>
      </c>
      <c r="F6" s="52"/>
      <c r="G6" s="52"/>
      <c r="H6" s="9"/>
      <c r="I6" s="9"/>
      <c r="J6" s="9"/>
      <c r="K6" s="9"/>
      <c r="L6" s="9"/>
      <c r="M6" s="9"/>
      <c r="N6" s="52"/>
      <c r="O6" s="52"/>
    </row>
    <row r="7" spans="1:16" s="17" customFormat="1" ht="21">
      <c r="A7" s="10" t="s">
        <v>115</v>
      </c>
      <c r="B7" s="21" t="e">
        <f>SUM(#REF!,#REF!,#REF!,#REF!,#REF!,#REF!,#REF!)</f>
        <v>#REF!</v>
      </c>
      <c r="C7" s="21" t="e">
        <f>SUM(#REF!,#REF!,#REF!,#REF!,#REF!,#REF!,#REF!)</f>
        <v>#REF!</v>
      </c>
      <c r="D7" s="19"/>
      <c r="E7" s="27">
        <f aca="true" t="shared" si="0" ref="E7:N7">SUM(E4:E6)</f>
        <v>87453200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/>
      <c r="P7" s="24"/>
    </row>
    <row r="8" spans="1:6" ht="21">
      <c r="A8" s="1"/>
      <c r="B8" s="1"/>
      <c r="C8" s="1"/>
      <c r="D8" s="16"/>
      <c r="E8" s="16"/>
      <c r="F8" s="16"/>
    </row>
    <row r="9" ht="21">
      <c r="A9" s="2" t="s">
        <v>113</v>
      </c>
    </row>
    <row r="10" ht="21">
      <c r="A10" s="2" t="s">
        <v>114</v>
      </c>
    </row>
  </sheetData>
  <sheetProtection/>
  <mergeCells count="3">
    <mergeCell ref="A1:O1"/>
    <mergeCell ref="D2:G2"/>
    <mergeCell ref="I2:N2"/>
  </mergeCells>
  <printOptions horizontalCentered="1"/>
  <pageMargins left="0" right="0" top="0.7874015748031497" bottom="0.3937007874015748" header="0.5118110236220472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view="pageBreakPreview" zoomScaleSheetLayoutView="100" zoomScalePageLayoutView="0" workbookViewId="0" topLeftCell="A1">
      <selection activeCell="F17" sqref="F17"/>
    </sheetView>
  </sheetViews>
  <sheetFormatPr defaultColWidth="9.140625" defaultRowHeight="12.75"/>
  <cols>
    <col min="1" max="1" width="46.00390625" style="2" customWidth="1"/>
    <col min="2" max="2" width="14.8515625" style="2" hidden="1" customWidth="1"/>
    <col min="3" max="3" width="13.421875" style="2" hidden="1" customWidth="1"/>
    <col min="4" max="4" width="9.00390625" style="3" customWidth="1"/>
    <col min="5" max="5" width="11.7109375" style="3" customWidth="1"/>
    <col min="6" max="6" width="12.421875" style="3" customWidth="1"/>
    <col min="7" max="8" width="10.28125" style="3" customWidth="1"/>
    <col min="9" max="9" width="11.7109375" style="3" customWidth="1"/>
    <col min="10" max="14" width="11.8515625" style="3" customWidth="1"/>
    <col min="15" max="15" width="30.28125" style="13" customWidth="1"/>
    <col min="16" max="16384" width="9.140625" style="2" customWidth="1"/>
  </cols>
  <sheetData>
    <row r="1" spans="1:15" ht="23.25">
      <c r="A1" s="72" t="s">
        <v>109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39" t="s">
        <v>14</v>
      </c>
      <c r="B2" s="10" t="s">
        <v>64</v>
      </c>
      <c r="C2" s="10" t="s">
        <v>65</v>
      </c>
      <c r="D2" s="73" t="s">
        <v>86</v>
      </c>
      <c r="E2" s="74"/>
      <c r="F2" s="74"/>
      <c r="G2" s="75"/>
      <c r="H2" s="44" t="s">
        <v>99</v>
      </c>
      <c r="I2" s="76" t="s">
        <v>89</v>
      </c>
      <c r="J2" s="77"/>
      <c r="K2" s="77"/>
      <c r="L2" s="77"/>
      <c r="M2" s="77"/>
      <c r="N2" s="78"/>
      <c r="O2" s="48" t="s">
        <v>93</v>
      </c>
    </row>
    <row r="3" spans="1:15" ht="21">
      <c r="A3" s="26"/>
      <c r="B3" s="10"/>
      <c r="C3" s="10"/>
      <c r="D3" s="5" t="s">
        <v>87</v>
      </c>
      <c r="E3" s="5" t="s">
        <v>88</v>
      </c>
      <c r="F3" s="5" t="s">
        <v>111</v>
      </c>
      <c r="G3" s="5" t="s">
        <v>112</v>
      </c>
      <c r="H3" s="27" t="s">
        <v>100</v>
      </c>
      <c r="I3" s="10" t="s">
        <v>101</v>
      </c>
      <c r="J3" s="10" t="s">
        <v>92</v>
      </c>
      <c r="K3" s="10" t="s">
        <v>95</v>
      </c>
      <c r="L3" s="10" t="s">
        <v>96</v>
      </c>
      <c r="M3" s="10" t="s">
        <v>97</v>
      </c>
      <c r="N3" s="10" t="s">
        <v>102</v>
      </c>
      <c r="O3" s="8"/>
    </row>
    <row r="4" spans="1:15" s="13" customFormat="1" ht="21">
      <c r="A4" s="11" t="s">
        <v>61</v>
      </c>
      <c r="B4" s="18" t="e">
        <f>SUM(#REF!,B5,#REF!,#REF!)</f>
        <v>#REF!</v>
      </c>
      <c r="C4" s="18" t="e">
        <f>SUM(#REF!,C5,#REF!,#REF!)</f>
        <v>#REF!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46"/>
    </row>
    <row r="5" spans="1:15" s="4" customFormat="1" ht="21">
      <c r="A5" s="50" t="s">
        <v>11</v>
      </c>
      <c r="B5" s="51">
        <f>SUM(B6:B7)</f>
        <v>0</v>
      </c>
      <c r="C5" s="51">
        <f>SUM(C6:C7)</f>
        <v>0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0"/>
    </row>
    <row r="6" spans="1:15" ht="21">
      <c r="A6" s="34" t="s">
        <v>12</v>
      </c>
      <c r="B6" s="34"/>
      <c r="C6" s="34"/>
      <c r="D6" s="33" t="s">
        <v>94</v>
      </c>
      <c r="E6" s="43">
        <v>8774000</v>
      </c>
      <c r="F6" s="43"/>
      <c r="G6" s="43"/>
      <c r="H6" s="43"/>
      <c r="I6" s="43"/>
      <c r="J6" s="43"/>
      <c r="K6" s="43"/>
      <c r="L6" s="43"/>
      <c r="M6" s="43"/>
      <c r="N6" s="43"/>
      <c r="O6" s="34"/>
    </row>
    <row r="7" spans="1:15" ht="21">
      <c r="A7" s="34" t="s">
        <v>13</v>
      </c>
      <c r="B7" s="34"/>
      <c r="C7" s="34"/>
      <c r="D7" s="33" t="s">
        <v>94</v>
      </c>
      <c r="E7" s="43">
        <v>120100</v>
      </c>
      <c r="F7" s="43"/>
      <c r="G7" s="43"/>
      <c r="H7" s="43"/>
      <c r="I7" s="43"/>
      <c r="J7" s="43"/>
      <c r="K7" s="43"/>
      <c r="L7" s="43"/>
      <c r="M7" s="43"/>
      <c r="N7" s="43"/>
      <c r="O7" s="34"/>
    </row>
    <row r="8" spans="1:15" ht="21">
      <c r="A8" s="34"/>
      <c r="B8" s="34"/>
      <c r="C8" s="34"/>
      <c r="D8" s="36"/>
      <c r="E8" s="43"/>
      <c r="F8" s="43"/>
      <c r="G8" s="43"/>
      <c r="H8" s="43"/>
      <c r="I8" s="43"/>
      <c r="J8" s="43"/>
      <c r="K8" s="43"/>
      <c r="L8" s="43"/>
      <c r="M8" s="43"/>
      <c r="N8" s="43"/>
      <c r="O8" s="34"/>
    </row>
    <row r="9" spans="1:15" s="12" customFormat="1" ht="21">
      <c r="A9" s="8"/>
      <c r="B9" s="8"/>
      <c r="C9" s="8"/>
      <c r="D9" s="20"/>
      <c r="E9" s="9"/>
      <c r="F9" s="9"/>
      <c r="G9" s="9"/>
      <c r="H9" s="9"/>
      <c r="I9" s="9"/>
      <c r="J9" s="9"/>
      <c r="K9" s="9"/>
      <c r="L9" s="9"/>
      <c r="M9" s="9"/>
      <c r="N9" s="9"/>
      <c r="O9" s="55"/>
    </row>
    <row r="10" spans="1:15" s="17" customFormat="1" ht="21">
      <c r="A10" s="10" t="s">
        <v>115</v>
      </c>
      <c r="B10" s="21" t="e">
        <f>SUM(#REF!,#REF!,#REF!,B4,#REF!,#REF!,#REF!)</f>
        <v>#REF!</v>
      </c>
      <c r="C10" s="21" t="e">
        <f>SUM(#REF!,#REF!,#REF!,C4,#REF!,#REF!,#REF!)</f>
        <v>#REF!</v>
      </c>
      <c r="D10" s="21"/>
      <c r="E10" s="5">
        <f>SUM(E6:E9)</f>
        <v>8894100</v>
      </c>
      <c r="F10" s="5">
        <f aca="true" t="shared" si="0" ref="F10:N10">SUM(F6:F9)</f>
        <v>0</v>
      </c>
      <c r="G10" s="5">
        <f t="shared" si="0"/>
        <v>0</v>
      </c>
      <c r="H10" s="5">
        <f t="shared" si="0"/>
        <v>0</v>
      </c>
      <c r="I10" s="5">
        <f t="shared" si="0"/>
        <v>0</v>
      </c>
      <c r="J10" s="5">
        <f t="shared" si="0"/>
        <v>0</v>
      </c>
      <c r="K10" s="5">
        <f t="shared" si="0"/>
        <v>0</v>
      </c>
      <c r="L10" s="5">
        <f t="shared" si="0"/>
        <v>0</v>
      </c>
      <c r="M10" s="5">
        <f t="shared" si="0"/>
        <v>0</v>
      </c>
      <c r="N10" s="5">
        <f t="shared" si="0"/>
        <v>0</v>
      </c>
      <c r="O10" s="47"/>
    </row>
    <row r="11" spans="1:4" ht="21">
      <c r="A11" s="1"/>
      <c r="B11" s="1"/>
      <c r="C11" s="1"/>
      <c r="D11" s="16"/>
    </row>
    <row r="12" ht="21">
      <c r="A12" s="2" t="s">
        <v>113</v>
      </c>
    </row>
    <row r="13" ht="21">
      <c r="A13" s="2" t="s">
        <v>114</v>
      </c>
    </row>
  </sheetData>
  <sheetProtection/>
  <mergeCells count="3">
    <mergeCell ref="I2:N2"/>
    <mergeCell ref="D2:G2"/>
    <mergeCell ref="A1:O1"/>
  </mergeCells>
  <printOptions horizontalCentered="1"/>
  <pageMargins left="0" right="0" top="0.7874015748031497" bottom="0.3937007874015748" header="0.5118110236220472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view="pageBreakPreview" zoomScaleSheetLayoutView="100" zoomScalePageLayoutView="0" workbookViewId="0" topLeftCell="A1">
      <selection activeCell="G10" sqref="G10"/>
    </sheetView>
  </sheetViews>
  <sheetFormatPr defaultColWidth="9.140625" defaultRowHeight="12.75"/>
  <cols>
    <col min="1" max="1" width="51.140625" style="2" customWidth="1"/>
    <col min="2" max="2" width="14.8515625" style="2" hidden="1" customWidth="1"/>
    <col min="3" max="3" width="13.421875" style="2" hidden="1" customWidth="1"/>
    <col min="4" max="4" width="8.7109375" style="3" customWidth="1"/>
    <col min="5" max="5" width="10.00390625" style="3" customWidth="1"/>
    <col min="6" max="6" width="13.28125" style="3" customWidth="1"/>
    <col min="7" max="7" width="12.28125" style="3" customWidth="1"/>
    <col min="8" max="8" width="9.00390625" style="3" customWidth="1"/>
    <col min="9" max="11" width="11.7109375" style="3" customWidth="1"/>
    <col min="12" max="14" width="11.8515625" style="3" customWidth="1"/>
    <col min="15" max="15" width="28.57421875" style="3" customWidth="1"/>
    <col min="16" max="16" width="9.140625" style="13" customWidth="1"/>
    <col min="17" max="16384" width="9.140625" style="2" customWidth="1"/>
  </cols>
  <sheetData>
    <row r="1" spans="1:16" ht="23.25">
      <c r="A1" s="72" t="s">
        <v>109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45"/>
    </row>
    <row r="2" spans="1:15" ht="21">
      <c r="A2" s="39" t="s">
        <v>14</v>
      </c>
      <c r="B2" s="10" t="s">
        <v>64</v>
      </c>
      <c r="C2" s="10" t="s">
        <v>65</v>
      </c>
      <c r="D2" s="73" t="s">
        <v>86</v>
      </c>
      <c r="E2" s="74"/>
      <c r="F2" s="74"/>
      <c r="G2" s="75"/>
      <c r="H2" s="44" t="s">
        <v>99</v>
      </c>
      <c r="I2" s="76" t="s">
        <v>89</v>
      </c>
      <c r="J2" s="77"/>
      <c r="K2" s="77"/>
      <c r="L2" s="77"/>
      <c r="M2" s="77"/>
      <c r="N2" s="78"/>
      <c r="O2" s="48" t="s">
        <v>93</v>
      </c>
    </row>
    <row r="3" spans="1:15" ht="21">
      <c r="A3" s="26"/>
      <c r="B3" s="10"/>
      <c r="C3" s="10"/>
      <c r="D3" s="5" t="s">
        <v>87</v>
      </c>
      <c r="E3" s="5" t="s">
        <v>88</v>
      </c>
      <c r="F3" s="5" t="s">
        <v>111</v>
      </c>
      <c r="G3" s="5" t="s">
        <v>112</v>
      </c>
      <c r="H3" s="27" t="s">
        <v>100</v>
      </c>
      <c r="I3" s="10" t="s">
        <v>101</v>
      </c>
      <c r="J3" s="10" t="s">
        <v>92</v>
      </c>
      <c r="K3" s="10" t="s">
        <v>95</v>
      </c>
      <c r="L3" s="10" t="s">
        <v>96</v>
      </c>
      <c r="M3" s="10" t="s">
        <v>97</v>
      </c>
      <c r="N3" s="10" t="s">
        <v>102</v>
      </c>
      <c r="O3" s="8"/>
    </row>
    <row r="4" spans="1:15" s="13" customFormat="1" ht="21">
      <c r="A4" s="11" t="s">
        <v>62</v>
      </c>
      <c r="B4" s="11"/>
      <c r="C4" s="11"/>
      <c r="D4" s="15"/>
      <c r="E4" s="25"/>
      <c r="F4" s="25"/>
      <c r="G4" s="14"/>
      <c r="H4" s="14"/>
      <c r="I4" s="14"/>
      <c r="J4" s="14"/>
      <c r="K4" s="14"/>
      <c r="L4" s="14"/>
      <c r="M4" s="14"/>
      <c r="N4" s="14"/>
      <c r="O4" s="14"/>
    </row>
    <row r="5" spans="1:16" s="4" customFormat="1" ht="21">
      <c r="A5" s="53" t="s">
        <v>25</v>
      </c>
      <c r="B5" s="51">
        <f>SUM(B6:B13)</f>
        <v>0</v>
      </c>
      <c r="C5" s="51">
        <f>SUM(C6:C13)</f>
        <v>1072899</v>
      </c>
      <c r="D5" s="36"/>
      <c r="E5" s="41"/>
      <c r="F5" s="41"/>
      <c r="G5" s="51"/>
      <c r="H5" s="51"/>
      <c r="I5" s="51"/>
      <c r="J5" s="51"/>
      <c r="K5" s="51"/>
      <c r="L5" s="51"/>
      <c r="M5" s="51"/>
      <c r="N5" s="51"/>
      <c r="O5" s="51"/>
      <c r="P5" s="29"/>
    </row>
    <row r="6" spans="1:15" ht="21">
      <c r="A6" s="34" t="s">
        <v>16</v>
      </c>
      <c r="B6" s="54"/>
      <c r="C6" s="54"/>
      <c r="D6" s="33" t="s">
        <v>98</v>
      </c>
      <c r="E6" s="43">
        <v>900000</v>
      </c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6" s="40" customFormat="1" ht="21">
      <c r="A7" s="34" t="s">
        <v>17</v>
      </c>
      <c r="B7" s="54"/>
      <c r="C7" s="54">
        <v>242783</v>
      </c>
      <c r="D7" s="33" t="s">
        <v>98</v>
      </c>
      <c r="E7" s="43">
        <v>250000</v>
      </c>
      <c r="F7" s="43"/>
      <c r="G7" s="43"/>
      <c r="H7" s="43"/>
      <c r="I7" s="43"/>
      <c r="J7" s="43"/>
      <c r="K7" s="43"/>
      <c r="L7" s="43"/>
      <c r="M7" s="43"/>
      <c r="N7" s="43"/>
      <c r="O7" s="43"/>
      <c r="P7" s="13"/>
    </row>
    <row r="8" spans="1:15" ht="21">
      <c r="A8" s="34" t="s">
        <v>18</v>
      </c>
      <c r="B8" s="54"/>
      <c r="C8" s="54"/>
      <c r="D8" s="33" t="s">
        <v>98</v>
      </c>
      <c r="E8" s="43">
        <v>250000</v>
      </c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ht="21">
      <c r="A9" s="34" t="s">
        <v>19</v>
      </c>
      <c r="B9" s="54"/>
      <c r="C9" s="54">
        <v>450000</v>
      </c>
      <c r="D9" s="33" t="s">
        <v>98</v>
      </c>
      <c r="E9" s="43">
        <v>1500000</v>
      </c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5" ht="21">
      <c r="A10" s="34" t="s">
        <v>20</v>
      </c>
      <c r="B10" s="54"/>
      <c r="C10" s="54">
        <v>95444</v>
      </c>
      <c r="D10" s="33" t="s">
        <v>98</v>
      </c>
      <c r="E10" s="43">
        <v>450000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21">
      <c r="A11" s="34" t="s">
        <v>21</v>
      </c>
      <c r="B11" s="54"/>
      <c r="C11" s="54">
        <v>99082</v>
      </c>
      <c r="D11" s="33" t="s">
        <v>98</v>
      </c>
      <c r="E11" s="43">
        <v>95500</v>
      </c>
      <c r="F11" s="43"/>
      <c r="G11" s="43"/>
      <c r="H11" s="43"/>
      <c r="I11" s="43"/>
      <c r="J11" s="43"/>
      <c r="K11" s="43"/>
      <c r="L11" s="43"/>
      <c r="M11" s="43"/>
      <c r="N11" s="43"/>
      <c r="O11" s="43"/>
    </row>
    <row r="12" spans="1:15" ht="21">
      <c r="A12" s="34" t="s">
        <v>22</v>
      </c>
      <c r="B12" s="54"/>
      <c r="C12" s="54">
        <v>95690</v>
      </c>
      <c r="D12" s="33" t="s">
        <v>98</v>
      </c>
      <c r="E12" s="43">
        <v>99100</v>
      </c>
      <c r="F12" s="43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21">
      <c r="A13" s="34" t="s">
        <v>23</v>
      </c>
      <c r="B13" s="54"/>
      <c r="C13" s="54">
        <v>89900</v>
      </c>
      <c r="D13" s="33" t="s">
        <v>98</v>
      </c>
      <c r="E13" s="43">
        <v>95700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21">
      <c r="A14" s="34" t="s">
        <v>24</v>
      </c>
      <c r="B14" s="54"/>
      <c r="C14" s="54"/>
      <c r="D14" s="33" t="s">
        <v>98</v>
      </c>
      <c r="E14" s="43">
        <v>89900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21">
      <c r="A15" s="55"/>
      <c r="B15" s="56"/>
      <c r="C15" s="56"/>
      <c r="D15" s="38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16" s="17" customFormat="1" ht="21">
      <c r="A16" s="10" t="s">
        <v>115</v>
      </c>
      <c r="B16" s="21" t="e">
        <f>SUM(#REF!,#REF!,#REF!,#REF!,B5,#REF!,#REF!)</f>
        <v>#REF!</v>
      </c>
      <c r="C16" s="21" t="e">
        <f>SUM(#REF!,#REF!,#REF!,#REF!,C5,#REF!,#REF!)</f>
        <v>#REF!</v>
      </c>
      <c r="D16" s="21"/>
      <c r="E16" s="5">
        <f>SUM(E6:E14)</f>
        <v>3730200</v>
      </c>
      <c r="F16" s="5">
        <f aca="true" t="shared" si="0" ref="F16:M16">SUM(F6:F14)</f>
        <v>0</v>
      </c>
      <c r="G16" s="5">
        <f t="shared" si="0"/>
        <v>0</v>
      </c>
      <c r="H16" s="5">
        <f t="shared" si="0"/>
        <v>0</v>
      </c>
      <c r="I16" s="5">
        <f t="shared" si="0"/>
        <v>0</v>
      </c>
      <c r="J16" s="5">
        <f t="shared" si="0"/>
        <v>0</v>
      </c>
      <c r="K16" s="5">
        <f t="shared" si="0"/>
        <v>0</v>
      </c>
      <c r="L16" s="5">
        <f t="shared" si="0"/>
        <v>0</v>
      </c>
      <c r="M16" s="5">
        <f t="shared" si="0"/>
        <v>0</v>
      </c>
      <c r="N16" s="5">
        <f>SUM(N6:N14)</f>
        <v>0</v>
      </c>
      <c r="O16" s="21"/>
      <c r="P16" s="24"/>
    </row>
    <row r="17" spans="1:7" ht="21">
      <c r="A17" s="1"/>
      <c r="B17" s="1"/>
      <c r="C17" s="1"/>
      <c r="D17" s="16"/>
      <c r="E17" s="16"/>
      <c r="F17" s="16"/>
      <c r="G17" s="16"/>
    </row>
    <row r="18" ht="21">
      <c r="A18" s="2" t="s">
        <v>113</v>
      </c>
    </row>
    <row r="19" ht="21">
      <c r="A19" s="2" t="s">
        <v>114</v>
      </c>
    </row>
  </sheetData>
  <sheetProtection/>
  <mergeCells count="3">
    <mergeCell ref="A1:O1"/>
    <mergeCell ref="I2:N2"/>
    <mergeCell ref="D2:G2"/>
  </mergeCells>
  <printOptions horizontalCentered="1"/>
  <pageMargins left="0" right="0" top="0.7874015748031497" bottom="0.3937007874015748" header="0.5118110236220472" footer="0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1"/>
  <sheetViews>
    <sheetView view="pageBreakPreview" zoomScaleSheetLayoutView="100" zoomScalePageLayoutView="0" workbookViewId="0" topLeftCell="A1">
      <selection activeCell="I14" sqref="I14"/>
    </sheetView>
  </sheetViews>
  <sheetFormatPr defaultColWidth="9.140625" defaultRowHeight="12.75"/>
  <cols>
    <col min="1" max="1" width="70.00390625" style="2" customWidth="1"/>
    <col min="2" max="2" width="14.8515625" style="2" hidden="1" customWidth="1"/>
    <col min="3" max="3" width="13.421875" style="2" hidden="1" customWidth="1"/>
    <col min="4" max="4" width="8.7109375" style="3" customWidth="1"/>
    <col min="5" max="5" width="11.7109375" style="3" customWidth="1"/>
    <col min="6" max="6" width="12.8515625" style="3" customWidth="1"/>
    <col min="7" max="7" width="12.28125" style="3" customWidth="1"/>
    <col min="8" max="8" width="9.00390625" style="3" customWidth="1"/>
    <col min="9" max="11" width="11.7109375" style="3" customWidth="1"/>
    <col min="12" max="14" width="11.8515625" style="3" customWidth="1"/>
    <col min="15" max="15" width="20.57421875" style="3" customWidth="1"/>
    <col min="16" max="16" width="9.140625" style="13" customWidth="1"/>
    <col min="17" max="16384" width="9.140625" style="2" customWidth="1"/>
  </cols>
  <sheetData>
    <row r="1" spans="1:16" ht="23.25">
      <c r="A1" s="72" t="s">
        <v>109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45"/>
    </row>
    <row r="2" spans="1:15" ht="21">
      <c r="A2" s="39" t="s">
        <v>14</v>
      </c>
      <c r="B2" s="10" t="s">
        <v>64</v>
      </c>
      <c r="C2" s="10" t="s">
        <v>65</v>
      </c>
      <c r="D2" s="73" t="s">
        <v>86</v>
      </c>
      <c r="E2" s="74"/>
      <c r="F2" s="74"/>
      <c r="G2" s="75"/>
      <c r="H2" s="44" t="s">
        <v>99</v>
      </c>
      <c r="I2" s="76" t="s">
        <v>89</v>
      </c>
      <c r="J2" s="77"/>
      <c r="K2" s="77"/>
      <c r="L2" s="77"/>
      <c r="M2" s="77"/>
      <c r="N2" s="78"/>
      <c r="O2" s="48" t="s">
        <v>93</v>
      </c>
    </row>
    <row r="3" spans="1:15" ht="21">
      <c r="A3" s="26"/>
      <c r="B3" s="10"/>
      <c r="C3" s="10"/>
      <c r="D3" s="5" t="s">
        <v>87</v>
      </c>
      <c r="E3" s="5" t="s">
        <v>88</v>
      </c>
      <c r="F3" s="5" t="s">
        <v>111</v>
      </c>
      <c r="G3" s="5" t="s">
        <v>112</v>
      </c>
      <c r="H3" s="27" t="s">
        <v>100</v>
      </c>
      <c r="I3" s="10" t="s">
        <v>101</v>
      </c>
      <c r="J3" s="10" t="s">
        <v>92</v>
      </c>
      <c r="K3" s="10" t="s">
        <v>95</v>
      </c>
      <c r="L3" s="10" t="s">
        <v>96</v>
      </c>
      <c r="M3" s="10" t="s">
        <v>97</v>
      </c>
      <c r="N3" s="10" t="s">
        <v>102</v>
      </c>
      <c r="O3" s="8"/>
    </row>
    <row r="4" spans="1:15" ht="21">
      <c r="A4" s="50" t="s">
        <v>0</v>
      </c>
      <c r="B4" s="68"/>
      <c r="C4" s="68"/>
      <c r="D4" s="69"/>
      <c r="E4" s="69"/>
      <c r="F4" s="69"/>
      <c r="G4" s="69"/>
      <c r="H4" s="69"/>
      <c r="I4" s="68"/>
      <c r="J4" s="68"/>
      <c r="K4" s="68"/>
      <c r="L4" s="68"/>
      <c r="M4" s="68"/>
      <c r="N4" s="68"/>
      <c r="O4" s="70"/>
    </row>
    <row r="5" spans="1:15" s="13" customFormat="1" ht="21">
      <c r="A5" s="11" t="s">
        <v>63</v>
      </c>
      <c r="B5" s="18" t="e">
        <f>SUM(#REF!,B6,#REF!)</f>
        <v>#REF!</v>
      </c>
      <c r="C5" s="18" t="e">
        <f>SUM(#REF!,C6,#REF!)</f>
        <v>#REF!</v>
      </c>
      <c r="D5" s="15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21">
      <c r="A6" s="34" t="s">
        <v>26</v>
      </c>
      <c r="B6" s="35">
        <v>7350923</v>
      </c>
      <c r="C6" s="35">
        <f>1699763+717431+331122+6220748+220748+55187+55187</f>
        <v>9300186</v>
      </c>
      <c r="D6" s="33" t="s">
        <v>98</v>
      </c>
      <c r="E6" s="36">
        <v>11037422.79</v>
      </c>
      <c r="F6" s="36"/>
      <c r="G6" s="36"/>
      <c r="H6" s="36"/>
      <c r="I6" s="43"/>
      <c r="J6" s="43"/>
      <c r="K6" s="43"/>
      <c r="L6" s="43"/>
      <c r="M6" s="43"/>
      <c r="N6" s="43"/>
      <c r="O6" s="43"/>
    </row>
    <row r="7" spans="1:15" ht="21">
      <c r="A7" s="41"/>
      <c r="B7" s="41"/>
      <c r="C7" s="41"/>
      <c r="D7" s="41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5" s="13" customFormat="1" ht="21">
      <c r="A8" s="53" t="s">
        <v>61</v>
      </c>
      <c r="B8" s="51" t="e">
        <f>SUM(#REF!,#REF!,#REF!,#REF!)</f>
        <v>#REF!</v>
      </c>
      <c r="C8" s="51" t="e">
        <f>SUM(#REF!,#REF!,#REF!,#REF!)</f>
        <v>#REF!</v>
      </c>
      <c r="D8" s="4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1:15" ht="21">
      <c r="A9" s="34" t="s">
        <v>1</v>
      </c>
      <c r="B9" s="34"/>
      <c r="C9" s="34"/>
      <c r="D9" s="33" t="s">
        <v>94</v>
      </c>
      <c r="E9" s="43">
        <v>8000000</v>
      </c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5" ht="21">
      <c r="A10" s="41"/>
      <c r="B10" s="41"/>
      <c r="C10" s="41"/>
      <c r="D10" s="41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spans="1:23" ht="21">
      <c r="A11" s="53" t="s">
        <v>68</v>
      </c>
      <c r="B11" s="42" t="e">
        <f>SUM(#REF!)</f>
        <v>#REF!</v>
      </c>
      <c r="C11" s="42" t="e">
        <f>SUM(#REF!)</f>
        <v>#REF!</v>
      </c>
      <c r="D11" s="41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Q11" s="31"/>
      <c r="R11" s="31"/>
      <c r="S11" s="31"/>
      <c r="T11" s="31"/>
      <c r="U11" s="31"/>
      <c r="V11" s="31"/>
      <c r="W11" s="31"/>
    </row>
    <row r="12" spans="1:15" ht="21">
      <c r="A12" s="37" t="s">
        <v>69</v>
      </c>
      <c r="B12" s="33"/>
      <c r="C12" s="33"/>
      <c r="D12" s="33" t="s">
        <v>90</v>
      </c>
      <c r="E12" s="43">
        <v>40000000</v>
      </c>
      <c r="F12" s="43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21">
      <c r="A13" s="37" t="s">
        <v>70</v>
      </c>
      <c r="B13" s="33"/>
      <c r="C13" s="33"/>
      <c r="D13" s="3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</row>
    <row r="14" spans="1:15" s="13" customFormat="1" ht="21">
      <c r="A14" s="34"/>
      <c r="B14" s="34"/>
      <c r="C14" s="34"/>
      <c r="D14" s="3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</row>
    <row r="15" spans="1:15" s="13" customFormat="1" ht="21">
      <c r="A15" s="53" t="s">
        <v>72</v>
      </c>
      <c r="B15" s="34"/>
      <c r="C15" s="34"/>
      <c r="D15" s="33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s="13" customFormat="1" ht="21">
      <c r="A16" s="34" t="s">
        <v>74</v>
      </c>
      <c r="B16" s="34"/>
      <c r="C16" s="34"/>
      <c r="D16" s="33" t="s">
        <v>91</v>
      </c>
      <c r="E16" s="43">
        <v>58027100</v>
      </c>
      <c r="F16" s="43"/>
      <c r="G16" s="43"/>
      <c r="H16" s="43"/>
      <c r="I16" s="43"/>
      <c r="J16" s="43"/>
      <c r="K16" s="43"/>
      <c r="L16" s="43"/>
      <c r="M16" s="43"/>
      <c r="N16" s="43"/>
      <c r="O16" s="43"/>
    </row>
    <row r="17" spans="1:15" s="13" customFormat="1" ht="21">
      <c r="A17" s="6" t="s">
        <v>75</v>
      </c>
      <c r="B17" s="6"/>
      <c r="C17" s="6"/>
      <c r="D17" s="15"/>
      <c r="E17" s="28"/>
      <c r="F17" s="28"/>
      <c r="G17" s="7"/>
      <c r="H17" s="7"/>
      <c r="I17" s="7"/>
      <c r="J17" s="7"/>
      <c r="K17" s="7"/>
      <c r="L17" s="7"/>
      <c r="M17" s="7"/>
      <c r="N17" s="7"/>
      <c r="O17" s="7"/>
    </row>
    <row r="18" spans="1:16" s="17" customFormat="1" ht="21">
      <c r="A18" s="10" t="s">
        <v>115</v>
      </c>
      <c r="B18" s="21" t="e">
        <f>SUM(B11,#REF!,#REF!,B8,#REF!,B5,#REF!)</f>
        <v>#REF!</v>
      </c>
      <c r="C18" s="21" t="e">
        <f>SUM(C11,#REF!,#REF!,C8,#REF!,C5,#REF!)</f>
        <v>#REF!</v>
      </c>
      <c r="D18" s="21"/>
      <c r="E18" s="21">
        <f aca="true" t="shared" si="0" ref="E18:N18">SUM(E6:E16)</f>
        <v>117064522.78999999</v>
      </c>
      <c r="F18" s="5">
        <f t="shared" si="0"/>
        <v>0</v>
      </c>
      <c r="G18" s="5">
        <f t="shared" si="0"/>
        <v>0</v>
      </c>
      <c r="H18" s="5">
        <f t="shared" si="0"/>
        <v>0</v>
      </c>
      <c r="I18" s="5">
        <f t="shared" si="0"/>
        <v>0</v>
      </c>
      <c r="J18" s="5">
        <f t="shared" si="0"/>
        <v>0</v>
      </c>
      <c r="K18" s="5">
        <f t="shared" si="0"/>
        <v>0</v>
      </c>
      <c r="L18" s="5">
        <f t="shared" si="0"/>
        <v>0</v>
      </c>
      <c r="M18" s="5">
        <f t="shared" si="0"/>
        <v>0</v>
      </c>
      <c r="N18" s="5">
        <f t="shared" si="0"/>
        <v>0</v>
      </c>
      <c r="O18" s="21"/>
      <c r="P18" s="24"/>
    </row>
    <row r="19" spans="1:7" ht="21">
      <c r="A19" s="1"/>
      <c r="B19" s="1"/>
      <c r="C19" s="1"/>
      <c r="D19" s="16"/>
      <c r="E19" s="16"/>
      <c r="F19" s="16"/>
      <c r="G19" s="16"/>
    </row>
    <row r="20" ht="21">
      <c r="A20" s="2" t="s">
        <v>113</v>
      </c>
    </row>
    <row r="21" ht="21">
      <c r="A21" s="2" t="s">
        <v>114</v>
      </c>
    </row>
  </sheetData>
  <sheetProtection/>
  <mergeCells count="3">
    <mergeCell ref="A1:O1"/>
    <mergeCell ref="D2:G2"/>
    <mergeCell ref="I2:N2"/>
  </mergeCells>
  <printOptions horizontalCentered="1"/>
  <pageMargins left="0" right="0" top="0.7874015748031497" bottom="0.3937007874015748" header="0.5118110236220472" footer="0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7"/>
  <sheetViews>
    <sheetView view="pageBreakPreview" zoomScaleSheetLayoutView="100" zoomScalePageLayoutView="0" workbookViewId="0" topLeftCell="A4">
      <selection activeCell="E47" sqref="E47"/>
    </sheetView>
  </sheetViews>
  <sheetFormatPr defaultColWidth="9.140625" defaultRowHeight="12.75"/>
  <cols>
    <col min="1" max="1" width="46.7109375" style="2" customWidth="1"/>
    <col min="2" max="2" width="14.8515625" style="2" hidden="1" customWidth="1"/>
    <col min="3" max="3" width="13.421875" style="2" hidden="1" customWidth="1"/>
    <col min="4" max="4" width="8.57421875" style="3" customWidth="1"/>
    <col min="5" max="5" width="10.8515625" style="3" customWidth="1"/>
    <col min="6" max="6" width="12.57421875" style="3" customWidth="1"/>
    <col min="7" max="7" width="12.28125" style="3" customWidth="1"/>
    <col min="8" max="8" width="8.140625" style="3" customWidth="1"/>
    <col min="9" max="11" width="11.7109375" style="3" customWidth="1"/>
    <col min="12" max="14" width="11.8515625" style="3" customWidth="1"/>
    <col min="15" max="15" width="25.8515625" style="3" customWidth="1"/>
    <col min="16" max="16" width="9.140625" style="13" customWidth="1"/>
    <col min="17" max="16384" width="9.140625" style="2" customWidth="1"/>
  </cols>
  <sheetData>
    <row r="1" spans="1:16" ht="23.25">
      <c r="A1" s="72" t="s">
        <v>109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45"/>
    </row>
    <row r="2" spans="1:15" ht="21">
      <c r="A2" s="39" t="s">
        <v>14</v>
      </c>
      <c r="B2" s="10" t="s">
        <v>64</v>
      </c>
      <c r="C2" s="10" t="s">
        <v>65</v>
      </c>
      <c r="D2" s="73" t="s">
        <v>86</v>
      </c>
      <c r="E2" s="74"/>
      <c r="F2" s="74"/>
      <c r="G2" s="75"/>
      <c r="H2" s="44" t="s">
        <v>99</v>
      </c>
      <c r="I2" s="76" t="s">
        <v>89</v>
      </c>
      <c r="J2" s="77"/>
      <c r="K2" s="77"/>
      <c r="L2" s="77"/>
      <c r="M2" s="77"/>
      <c r="N2" s="78"/>
      <c r="O2" s="48" t="s">
        <v>93</v>
      </c>
    </row>
    <row r="3" spans="1:15" ht="21">
      <c r="A3" s="26"/>
      <c r="B3" s="10"/>
      <c r="C3" s="10"/>
      <c r="D3" s="5" t="s">
        <v>87</v>
      </c>
      <c r="E3" s="5" t="s">
        <v>88</v>
      </c>
      <c r="F3" s="5" t="s">
        <v>111</v>
      </c>
      <c r="G3" s="5" t="s">
        <v>112</v>
      </c>
      <c r="H3" s="27" t="s">
        <v>100</v>
      </c>
      <c r="I3" s="10" t="s">
        <v>101</v>
      </c>
      <c r="J3" s="10" t="s">
        <v>92</v>
      </c>
      <c r="K3" s="10" t="s">
        <v>95</v>
      </c>
      <c r="L3" s="10" t="s">
        <v>96</v>
      </c>
      <c r="M3" s="10" t="s">
        <v>97</v>
      </c>
      <c r="N3" s="10" t="s">
        <v>102</v>
      </c>
      <c r="O3" s="8"/>
    </row>
    <row r="4" spans="1:15" s="13" customFormat="1" ht="21">
      <c r="A4" s="11" t="s">
        <v>63</v>
      </c>
      <c r="B4" s="18" t="e">
        <f>SUM(#REF!,#REF!,B5)</f>
        <v>#REF!</v>
      </c>
      <c r="C4" s="18" t="e">
        <f>SUM(#REF!,#REF!,C5)</f>
        <v>#REF!</v>
      </c>
      <c r="D4" s="23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6" s="4" customFormat="1" ht="21">
      <c r="A5" s="50" t="s">
        <v>27</v>
      </c>
      <c r="B5" s="51" t="e">
        <f>SUM(B6,B11,B20,B22,B32,#REF!)</f>
        <v>#REF!</v>
      </c>
      <c r="C5" s="51" t="e">
        <f>SUM(C6,C11,C20,C22,C32,#REF!)</f>
        <v>#REF!</v>
      </c>
      <c r="D5" s="36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29"/>
    </row>
    <row r="6" spans="1:15" ht="21">
      <c r="A6" s="57" t="s">
        <v>32</v>
      </c>
      <c r="B6" s="51">
        <f>SUM(B7:B10)</f>
        <v>0</v>
      </c>
      <c r="C6" s="51">
        <f>SUM(C7:C10)</f>
        <v>5045892.49</v>
      </c>
      <c r="D6" s="36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1:15" ht="21">
      <c r="A7" s="34" t="s">
        <v>28</v>
      </c>
      <c r="B7" s="35"/>
      <c r="C7" s="58">
        <v>3834900</v>
      </c>
      <c r="D7" s="33">
        <v>2549</v>
      </c>
      <c r="E7" s="43">
        <v>3867500</v>
      </c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15" ht="21">
      <c r="A8" s="34" t="s">
        <v>52</v>
      </c>
      <c r="B8" s="35"/>
      <c r="C8" s="35"/>
      <c r="D8" s="33">
        <v>2549</v>
      </c>
      <c r="E8" s="43">
        <v>821500</v>
      </c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ht="21">
      <c r="A9" s="34" t="s">
        <v>53</v>
      </c>
      <c r="B9" s="35"/>
      <c r="C9" s="35">
        <f>104250+104250</f>
        <v>208500</v>
      </c>
      <c r="D9" s="33">
        <v>2549</v>
      </c>
      <c r="E9" s="43">
        <v>208500</v>
      </c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5" ht="21">
      <c r="A10" s="34" t="s">
        <v>54</v>
      </c>
      <c r="B10" s="35"/>
      <c r="C10" s="35">
        <f>300748+300748+400996.49</f>
        <v>1002492.49</v>
      </c>
      <c r="D10" s="33">
        <v>2549</v>
      </c>
      <c r="E10" s="43">
        <v>1002500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21">
      <c r="A11" s="57" t="s">
        <v>33</v>
      </c>
      <c r="B11" s="51">
        <f>SUM(B12:B19)</f>
        <v>239644</v>
      </c>
      <c r="C11" s="51">
        <f>SUM(C12:C19)</f>
        <v>349500</v>
      </c>
      <c r="D11" s="36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</row>
    <row r="12" spans="1:15" ht="21">
      <c r="A12" s="34" t="s">
        <v>29</v>
      </c>
      <c r="B12" s="59"/>
      <c r="C12" s="59">
        <v>349500</v>
      </c>
      <c r="D12" s="33">
        <v>2549</v>
      </c>
      <c r="E12" s="43">
        <v>350000</v>
      </c>
      <c r="F12" s="43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21">
      <c r="A13" s="34" t="s">
        <v>30</v>
      </c>
      <c r="B13" s="59">
        <v>80000</v>
      </c>
      <c r="C13" s="59"/>
      <c r="D13" s="33">
        <v>2549</v>
      </c>
      <c r="E13" s="43">
        <v>80000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21">
      <c r="A14" s="34" t="s">
        <v>31</v>
      </c>
      <c r="B14" s="59">
        <v>59920</v>
      </c>
      <c r="C14" s="59"/>
      <c r="D14" s="33">
        <v>2549</v>
      </c>
      <c r="E14" s="43">
        <v>60000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</row>
    <row r="15" spans="1:15" s="13" customFormat="1" ht="21">
      <c r="A15" s="34" t="s">
        <v>34</v>
      </c>
      <c r="B15" s="59">
        <v>99724</v>
      </c>
      <c r="C15" s="59"/>
      <c r="D15" s="33">
        <v>2549</v>
      </c>
      <c r="E15" s="43">
        <v>100000</v>
      </c>
      <c r="F15" s="43"/>
      <c r="G15" s="43"/>
      <c r="H15" s="43"/>
      <c r="I15" s="43"/>
      <c r="J15" s="43"/>
      <c r="K15" s="43"/>
      <c r="L15" s="43"/>
      <c r="M15" s="43"/>
      <c r="N15" s="43"/>
      <c r="O15" s="43"/>
    </row>
    <row r="16" spans="1:15" s="13" customFormat="1" ht="21">
      <c r="A16" s="34" t="s">
        <v>55</v>
      </c>
      <c r="B16" s="59"/>
      <c r="C16" s="59"/>
      <c r="D16" s="33">
        <v>2549</v>
      </c>
      <c r="E16" s="43">
        <v>500000</v>
      </c>
      <c r="F16" s="43"/>
      <c r="G16" s="43"/>
      <c r="H16" s="43"/>
      <c r="I16" s="43"/>
      <c r="J16" s="43"/>
      <c r="K16" s="43"/>
      <c r="L16" s="43"/>
      <c r="M16" s="43"/>
      <c r="N16" s="43"/>
      <c r="O16" s="43"/>
    </row>
    <row r="17" spans="1:15" s="13" customFormat="1" ht="21">
      <c r="A17" s="34" t="s">
        <v>56</v>
      </c>
      <c r="B17" s="59"/>
      <c r="C17" s="59"/>
      <c r="D17" s="33">
        <v>2549</v>
      </c>
      <c r="E17" s="43">
        <v>100000</v>
      </c>
      <c r="F17" s="43"/>
      <c r="G17" s="43"/>
      <c r="H17" s="43"/>
      <c r="I17" s="43"/>
      <c r="J17" s="43"/>
      <c r="K17" s="43"/>
      <c r="L17" s="43"/>
      <c r="M17" s="43"/>
      <c r="N17" s="43"/>
      <c r="O17" s="43"/>
    </row>
    <row r="18" spans="1:15" s="13" customFormat="1" ht="21">
      <c r="A18" s="34" t="s">
        <v>57</v>
      </c>
      <c r="B18" s="59"/>
      <c r="C18" s="59"/>
      <c r="D18" s="33">
        <v>2549</v>
      </c>
      <c r="E18" s="43">
        <v>100000</v>
      </c>
      <c r="F18" s="43"/>
      <c r="G18" s="43"/>
      <c r="H18" s="43"/>
      <c r="I18" s="43"/>
      <c r="J18" s="43"/>
      <c r="K18" s="43"/>
      <c r="L18" s="43"/>
      <c r="M18" s="43"/>
      <c r="N18" s="43"/>
      <c r="O18" s="43"/>
    </row>
    <row r="19" spans="1:15" s="13" customFormat="1" ht="21">
      <c r="A19" s="34" t="s">
        <v>58</v>
      </c>
      <c r="B19" s="59"/>
      <c r="C19" s="59"/>
      <c r="D19" s="33">
        <v>2549</v>
      </c>
      <c r="E19" s="43">
        <v>210000</v>
      </c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1:15" s="13" customFormat="1" ht="21">
      <c r="A20" s="57" t="s">
        <v>35</v>
      </c>
      <c r="B20" s="51">
        <f>SUM(B21)</f>
        <v>344000</v>
      </c>
      <c r="C20" s="51">
        <f>SUM(C21)</f>
        <v>0</v>
      </c>
      <c r="D20" s="36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</row>
    <row r="21" spans="1:15" s="13" customFormat="1" ht="21">
      <c r="A21" s="34" t="s">
        <v>36</v>
      </c>
      <c r="B21" s="35">
        <v>344000</v>
      </c>
      <c r="C21" s="35"/>
      <c r="D21" s="33">
        <v>2549</v>
      </c>
      <c r="E21" s="43">
        <v>344000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</row>
    <row r="22" spans="1:15" s="13" customFormat="1" ht="21">
      <c r="A22" s="57" t="s">
        <v>37</v>
      </c>
      <c r="B22" s="51">
        <f>SUM(B23:B31)</f>
        <v>263420</v>
      </c>
      <c r="C22" s="51">
        <f>SUM(C23:C31)</f>
        <v>0</v>
      </c>
      <c r="D22" s="36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</row>
    <row r="23" spans="1:15" s="13" customFormat="1" ht="21">
      <c r="A23" s="34" t="s">
        <v>38</v>
      </c>
      <c r="B23" s="35">
        <v>102613</v>
      </c>
      <c r="C23" s="35"/>
      <c r="D23" s="33">
        <v>2549</v>
      </c>
      <c r="E23" s="43">
        <v>113000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</row>
    <row r="24" spans="1:15" s="13" customFormat="1" ht="21">
      <c r="A24" s="34" t="s">
        <v>66</v>
      </c>
      <c r="B24" s="35"/>
      <c r="C24" s="35"/>
      <c r="D24" s="33">
        <v>2549</v>
      </c>
      <c r="E24" s="43">
        <v>13000</v>
      </c>
      <c r="F24" s="43"/>
      <c r="G24" s="43"/>
      <c r="H24" s="43"/>
      <c r="I24" s="43"/>
      <c r="J24" s="43"/>
      <c r="K24" s="43"/>
      <c r="L24" s="43"/>
      <c r="M24" s="43"/>
      <c r="N24" s="43"/>
      <c r="O24" s="43"/>
    </row>
    <row r="25" spans="1:15" s="13" customFormat="1" ht="21">
      <c r="A25" s="34" t="s">
        <v>39</v>
      </c>
      <c r="B25" s="35">
        <v>23861</v>
      </c>
      <c r="C25" s="35"/>
      <c r="D25" s="33">
        <v>2549</v>
      </c>
      <c r="E25" s="43">
        <v>24000</v>
      </c>
      <c r="F25" s="43"/>
      <c r="G25" s="43"/>
      <c r="H25" s="43"/>
      <c r="I25" s="43"/>
      <c r="J25" s="43"/>
      <c r="K25" s="43"/>
      <c r="L25" s="43"/>
      <c r="M25" s="43"/>
      <c r="N25" s="43"/>
      <c r="O25" s="43"/>
    </row>
    <row r="26" spans="1:15" s="13" customFormat="1" ht="21">
      <c r="A26" s="34" t="s">
        <v>40</v>
      </c>
      <c r="B26" s="35">
        <v>79900</v>
      </c>
      <c r="C26" s="35"/>
      <c r="D26" s="33">
        <v>2549</v>
      </c>
      <c r="E26" s="43">
        <v>87100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</row>
    <row r="27" spans="1:15" s="13" customFormat="1" ht="21">
      <c r="A27" s="34" t="s">
        <v>41</v>
      </c>
      <c r="B27" s="35">
        <v>8700</v>
      </c>
      <c r="C27" s="35"/>
      <c r="D27" s="33">
        <v>2549</v>
      </c>
      <c r="E27" s="43">
        <v>8700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</row>
    <row r="28" spans="1:15" s="13" customFormat="1" ht="21">
      <c r="A28" s="34" t="s">
        <v>42</v>
      </c>
      <c r="B28" s="35">
        <v>19000</v>
      </c>
      <c r="C28" s="35"/>
      <c r="D28" s="33">
        <v>2549</v>
      </c>
      <c r="E28" s="43">
        <v>19000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</row>
    <row r="29" spans="1:15" s="13" customFormat="1" ht="21">
      <c r="A29" s="34" t="s">
        <v>43</v>
      </c>
      <c r="B29" s="35">
        <v>11000</v>
      </c>
      <c r="C29" s="35"/>
      <c r="D29" s="33">
        <v>2549</v>
      </c>
      <c r="E29" s="43">
        <v>11000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</row>
    <row r="30" spans="1:15" s="13" customFormat="1" ht="21">
      <c r="A30" s="34" t="s">
        <v>44</v>
      </c>
      <c r="B30" s="35">
        <v>8346</v>
      </c>
      <c r="C30" s="35"/>
      <c r="D30" s="33">
        <v>2549</v>
      </c>
      <c r="E30" s="43">
        <v>8600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</row>
    <row r="31" spans="1:16" s="12" customFormat="1" ht="21">
      <c r="A31" s="34" t="s">
        <v>45</v>
      </c>
      <c r="B31" s="35">
        <v>10000</v>
      </c>
      <c r="C31" s="35"/>
      <c r="D31" s="33">
        <v>2549</v>
      </c>
      <c r="E31" s="43">
        <v>10000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13"/>
    </row>
    <row r="32" spans="1:15" ht="21">
      <c r="A32" s="57" t="s">
        <v>46</v>
      </c>
      <c r="B32" s="51">
        <f>SUM(B33:B34)</f>
        <v>104290</v>
      </c>
      <c r="C32" s="51">
        <f>SUM(C33:C34)</f>
        <v>0</v>
      </c>
      <c r="D32" s="36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</row>
    <row r="33" spans="1:15" ht="21">
      <c r="A33" s="55" t="s">
        <v>38</v>
      </c>
      <c r="B33" s="64">
        <v>74900</v>
      </c>
      <c r="C33" s="64"/>
      <c r="D33" s="38">
        <v>2549</v>
      </c>
      <c r="E33" s="52">
        <v>75000</v>
      </c>
      <c r="F33" s="52"/>
      <c r="G33" s="52"/>
      <c r="H33" s="52"/>
      <c r="I33" s="52"/>
      <c r="J33" s="52"/>
      <c r="K33" s="52"/>
      <c r="L33" s="52"/>
      <c r="M33" s="52"/>
      <c r="N33" s="52"/>
      <c r="O33" s="52"/>
    </row>
    <row r="34" spans="1:16" s="12" customFormat="1" ht="21">
      <c r="A34" s="61" t="s">
        <v>47</v>
      </c>
      <c r="B34" s="62">
        <v>29390</v>
      </c>
      <c r="C34" s="62"/>
      <c r="D34" s="66">
        <v>2549</v>
      </c>
      <c r="E34" s="63">
        <v>29400</v>
      </c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13"/>
    </row>
    <row r="35" spans="1:15" ht="21">
      <c r="A35" s="57" t="s">
        <v>48</v>
      </c>
      <c r="B35" s="60">
        <v>539815</v>
      </c>
      <c r="C35" s="60"/>
      <c r="D35" s="36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21">
      <c r="A36" s="34" t="s">
        <v>49</v>
      </c>
      <c r="B36" s="60"/>
      <c r="C36" s="60"/>
      <c r="D36" s="33">
        <v>2549</v>
      </c>
      <c r="E36" s="43">
        <v>540000</v>
      </c>
      <c r="F36" s="4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21">
      <c r="A37" s="34" t="s">
        <v>38</v>
      </c>
      <c r="B37" s="60"/>
      <c r="C37" s="60"/>
      <c r="D37" s="33">
        <v>2549</v>
      </c>
      <c r="E37" s="43">
        <v>70000</v>
      </c>
      <c r="F37" s="4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21">
      <c r="A38" s="34" t="s">
        <v>50</v>
      </c>
      <c r="B38" s="60"/>
      <c r="C38" s="60"/>
      <c r="D38" s="33">
        <v>2549</v>
      </c>
      <c r="E38" s="43">
        <v>50000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</row>
    <row r="39" spans="1:15" ht="21">
      <c r="A39" s="34" t="s">
        <v>51</v>
      </c>
      <c r="B39" s="60"/>
      <c r="C39" s="60"/>
      <c r="D39" s="33">
        <v>2549</v>
      </c>
      <c r="E39" s="43">
        <v>42000</v>
      </c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21">
      <c r="A40" s="34" t="s">
        <v>67</v>
      </c>
      <c r="B40" s="60">
        <v>69978</v>
      </c>
      <c r="C40" s="60"/>
      <c r="D40" s="33">
        <v>2549</v>
      </c>
      <c r="E40" s="43">
        <v>740000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21">
      <c r="A41" s="34" t="s">
        <v>59</v>
      </c>
      <c r="B41" s="60">
        <v>49915.5</v>
      </c>
      <c r="C41" s="60"/>
      <c r="D41" s="33">
        <v>2549</v>
      </c>
      <c r="E41" s="43">
        <v>98000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21">
      <c r="A42" s="34"/>
      <c r="B42" s="60">
        <v>40874</v>
      </c>
      <c r="C42" s="60"/>
      <c r="D42" s="36"/>
      <c r="E42" s="36"/>
      <c r="F42" s="36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21">
      <c r="A43" s="6"/>
      <c r="B43" s="22"/>
      <c r="C43" s="22">
        <v>98000</v>
      </c>
      <c r="D43" s="20"/>
      <c r="E43" s="20"/>
      <c r="F43" s="20"/>
      <c r="G43" s="9"/>
      <c r="H43" s="9"/>
      <c r="I43" s="9"/>
      <c r="J43" s="9"/>
      <c r="K43" s="9"/>
      <c r="L43" s="9"/>
      <c r="M43" s="9"/>
      <c r="N43" s="9"/>
      <c r="O43" s="9"/>
    </row>
    <row r="44" spans="1:16" s="17" customFormat="1" ht="21">
      <c r="A44" s="10" t="s">
        <v>115</v>
      </c>
      <c r="B44" s="21" t="e">
        <f>SUM(#REF!,#REF!,#REF!,#REF!,#REF!,B4,#REF!)</f>
        <v>#REF!</v>
      </c>
      <c r="C44" s="21" t="e">
        <f>SUM(#REF!,#REF!,#REF!,#REF!,#REF!,C4,#REF!)</f>
        <v>#REF!</v>
      </c>
      <c r="D44" s="21"/>
      <c r="E44" s="5">
        <f>SUM(E7:E43)</f>
        <v>9682800</v>
      </c>
      <c r="F44" s="5">
        <f>SUM(F7:F43)</f>
        <v>0</v>
      </c>
      <c r="G44" s="5">
        <f aca="true" t="shared" si="0" ref="G44:N44">SUM(G7:G43)</f>
        <v>0</v>
      </c>
      <c r="H44" s="5">
        <f t="shared" si="0"/>
        <v>0</v>
      </c>
      <c r="I44" s="5">
        <f t="shared" si="0"/>
        <v>0</v>
      </c>
      <c r="J44" s="5">
        <f t="shared" si="0"/>
        <v>0</v>
      </c>
      <c r="K44" s="5">
        <f t="shared" si="0"/>
        <v>0</v>
      </c>
      <c r="L44" s="5">
        <f t="shared" si="0"/>
        <v>0</v>
      </c>
      <c r="M44" s="5">
        <f t="shared" si="0"/>
        <v>0</v>
      </c>
      <c r="N44" s="5">
        <f t="shared" si="0"/>
        <v>0</v>
      </c>
      <c r="O44" s="21"/>
      <c r="P44" s="24"/>
    </row>
    <row r="45" spans="1:7" ht="21">
      <c r="A45" s="1"/>
      <c r="B45" s="1"/>
      <c r="C45" s="1"/>
      <c r="D45" s="16"/>
      <c r="E45" s="16"/>
      <c r="F45" s="16"/>
      <c r="G45" s="16"/>
    </row>
    <row r="46" ht="21">
      <c r="A46" s="2" t="s">
        <v>113</v>
      </c>
    </row>
    <row r="47" ht="21">
      <c r="A47" s="2" t="s">
        <v>114</v>
      </c>
    </row>
  </sheetData>
  <sheetProtection/>
  <mergeCells count="3">
    <mergeCell ref="A1:O1"/>
    <mergeCell ref="D2:G2"/>
    <mergeCell ref="I2:N2"/>
  </mergeCells>
  <printOptions horizontalCentered="1"/>
  <pageMargins left="0" right="0" top="0.7874015748031497" bottom="0.3937007874015748" header="0.5118110236220472" footer="0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4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2.75"/>
  <cols>
    <col min="1" max="1" width="44.8515625" style="2" customWidth="1"/>
    <col min="2" max="2" width="14.8515625" style="2" hidden="1" customWidth="1"/>
    <col min="3" max="3" width="13.421875" style="2" hidden="1" customWidth="1"/>
    <col min="4" max="4" width="8.8515625" style="3" customWidth="1"/>
    <col min="5" max="5" width="10.8515625" style="3" customWidth="1"/>
    <col min="6" max="6" width="12.57421875" style="3" customWidth="1"/>
    <col min="7" max="7" width="12.28125" style="3" customWidth="1"/>
    <col min="8" max="8" width="8.421875" style="3" customWidth="1"/>
    <col min="9" max="11" width="11.7109375" style="3" customWidth="1"/>
    <col min="12" max="14" width="11.8515625" style="3" customWidth="1"/>
    <col min="15" max="15" width="27.421875" style="3" customWidth="1"/>
    <col min="16" max="16" width="9.140625" style="13" customWidth="1"/>
    <col min="17" max="16384" width="9.140625" style="2" customWidth="1"/>
  </cols>
  <sheetData>
    <row r="1" spans="1:16" ht="23.25">
      <c r="A1" s="72" t="s">
        <v>109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45"/>
    </row>
    <row r="2" spans="1:15" ht="21">
      <c r="A2" s="39" t="s">
        <v>14</v>
      </c>
      <c r="B2" s="10" t="s">
        <v>64</v>
      </c>
      <c r="C2" s="10" t="s">
        <v>65</v>
      </c>
      <c r="D2" s="73" t="s">
        <v>86</v>
      </c>
      <c r="E2" s="74"/>
      <c r="F2" s="74"/>
      <c r="G2" s="75"/>
      <c r="H2" s="44" t="s">
        <v>99</v>
      </c>
      <c r="I2" s="76" t="s">
        <v>89</v>
      </c>
      <c r="J2" s="77"/>
      <c r="K2" s="77"/>
      <c r="L2" s="77"/>
      <c r="M2" s="77"/>
      <c r="N2" s="78"/>
      <c r="O2" s="48" t="s">
        <v>93</v>
      </c>
    </row>
    <row r="3" spans="1:15" ht="21">
      <c r="A3" s="26"/>
      <c r="B3" s="10"/>
      <c r="C3" s="10"/>
      <c r="D3" s="5" t="s">
        <v>87</v>
      </c>
      <c r="E3" s="5" t="s">
        <v>88</v>
      </c>
      <c r="F3" s="5" t="s">
        <v>111</v>
      </c>
      <c r="G3" s="5" t="s">
        <v>112</v>
      </c>
      <c r="H3" s="27" t="s">
        <v>100</v>
      </c>
      <c r="I3" s="10" t="s">
        <v>101</v>
      </c>
      <c r="J3" s="10" t="s">
        <v>92</v>
      </c>
      <c r="K3" s="10" t="s">
        <v>95</v>
      </c>
      <c r="L3" s="10" t="s">
        <v>96</v>
      </c>
      <c r="M3" s="10" t="s">
        <v>97</v>
      </c>
      <c r="N3" s="10" t="s">
        <v>102</v>
      </c>
      <c r="O3" s="8"/>
    </row>
    <row r="4" spans="1:15" ht="21">
      <c r="A4" s="50" t="s">
        <v>2</v>
      </c>
      <c r="B4" s="68"/>
      <c r="C4" s="68"/>
      <c r="D4" s="69"/>
      <c r="E4" s="69"/>
      <c r="F4" s="69"/>
      <c r="G4" s="69"/>
      <c r="H4" s="69"/>
      <c r="I4" s="68"/>
      <c r="J4" s="68"/>
      <c r="K4" s="68"/>
      <c r="L4" s="68"/>
      <c r="M4" s="68"/>
      <c r="N4" s="68"/>
      <c r="O4" s="70"/>
    </row>
    <row r="5" spans="1:15" s="13" customFormat="1" ht="21">
      <c r="A5" s="11" t="s">
        <v>61</v>
      </c>
      <c r="B5" s="18" t="e">
        <f>SUM(#REF!,#REF!,#REF!,#REF!)</f>
        <v>#REF!</v>
      </c>
      <c r="C5" s="18" t="e">
        <f>SUM(#REF!,#REF!,#REF!,#REF!)</f>
        <v>#REF!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21">
      <c r="A6" s="34" t="s">
        <v>3</v>
      </c>
      <c r="B6" s="35"/>
      <c r="C6" s="35"/>
      <c r="D6" s="33">
        <v>2550</v>
      </c>
      <c r="E6" s="43">
        <v>312000</v>
      </c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21">
      <c r="A7" s="37" t="s">
        <v>4</v>
      </c>
      <c r="B7" s="67"/>
      <c r="C7" s="67"/>
      <c r="D7" s="33">
        <v>2550</v>
      </c>
      <c r="E7" s="43">
        <v>22300</v>
      </c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15" ht="21">
      <c r="A8" s="37" t="s">
        <v>5</v>
      </c>
      <c r="B8" s="67"/>
      <c r="C8" s="67"/>
      <c r="D8" s="33">
        <v>2550</v>
      </c>
      <c r="E8" s="43">
        <v>464400</v>
      </c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ht="21">
      <c r="A9" s="34" t="s">
        <v>6</v>
      </c>
      <c r="B9" s="35"/>
      <c r="C9" s="35"/>
      <c r="D9" s="33">
        <v>2550</v>
      </c>
      <c r="E9" s="43">
        <v>59800</v>
      </c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5" ht="21">
      <c r="A10" s="34" t="s">
        <v>7</v>
      </c>
      <c r="B10" s="35"/>
      <c r="C10" s="35">
        <v>69550</v>
      </c>
      <c r="D10" s="33">
        <v>2550</v>
      </c>
      <c r="E10" s="43">
        <v>75000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21">
      <c r="A11" s="34" t="s">
        <v>8</v>
      </c>
      <c r="B11" s="35"/>
      <c r="C11" s="35"/>
      <c r="D11" s="33">
        <v>2550</v>
      </c>
      <c r="E11" s="43">
        <v>34000</v>
      </c>
      <c r="F11" s="43"/>
      <c r="G11" s="43"/>
      <c r="H11" s="43"/>
      <c r="I11" s="43"/>
      <c r="J11" s="43"/>
      <c r="K11" s="43"/>
      <c r="L11" s="43"/>
      <c r="M11" s="43"/>
      <c r="N11" s="43"/>
      <c r="O11" s="43"/>
    </row>
    <row r="12" spans="1:15" ht="21">
      <c r="A12" s="34" t="s">
        <v>9</v>
      </c>
      <c r="B12" s="35"/>
      <c r="C12" s="35">
        <v>38520</v>
      </c>
      <c r="D12" s="33">
        <v>2550</v>
      </c>
      <c r="E12" s="43">
        <v>40000</v>
      </c>
      <c r="F12" s="43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21">
      <c r="A13" s="34" t="s">
        <v>10</v>
      </c>
      <c r="B13" s="35"/>
      <c r="C13" s="35">
        <v>27000</v>
      </c>
      <c r="D13" s="33">
        <v>2550</v>
      </c>
      <c r="E13" s="43">
        <v>30000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21">
      <c r="A14" s="41"/>
      <c r="B14" s="41"/>
      <c r="C14" s="41"/>
      <c r="D14" s="41"/>
      <c r="E14" s="42"/>
      <c r="F14" s="42"/>
      <c r="G14" s="42"/>
      <c r="H14" s="42"/>
      <c r="I14" s="41"/>
      <c r="J14" s="41"/>
      <c r="K14" s="41"/>
      <c r="L14" s="41"/>
      <c r="M14" s="41"/>
      <c r="N14" s="41"/>
      <c r="O14" s="41"/>
    </row>
    <row r="15" spans="1:15" s="13" customFormat="1" ht="21">
      <c r="A15" s="53" t="s">
        <v>60</v>
      </c>
      <c r="B15" s="51" t="e">
        <f>SUM(#REF!)</f>
        <v>#REF!</v>
      </c>
      <c r="C15" s="51" t="e">
        <f>SUM(#REF!)</f>
        <v>#REF!</v>
      </c>
      <c r="D15" s="4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</row>
    <row r="16" spans="1:15" ht="21">
      <c r="A16" s="34" t="s">
        <v>15</v>
      </c>
      <c r="B16" s="34"/>
      <c r="C16" s="34"/>
      <c r="D16" s="33" t="s">
        <v>94</v>
      </c>
      <c r="E16" s="43">
        <v>16426000</v>
      </c>
      <c r="F16" s="43"/>
      <c r="G16" s="43"/>
      <c r="H16" s="43"/>
      <c r="I16" s="43"/>
      <c r="J16" s="43"/>
      <c r="K16" s="43"/>
      <c r="L16" s="43"/>
      <c r="M16" s="43"/>
      <c r="N16" s="43"/>
      <c r="O16" s="43"/>
    </row>
    <row r="17" spans="1:15" s="13" customFormat="1" ht="21">
      <c r="A17" s="34" t="s">
        <v>110</v>
      </c>
      <c r="B17" s="34"/>
      <c r="C17" s="34"/>
      <c r="D17" s="33"/>
      <c r="E17" s="36"/>
      <c r="F17" s="36"/>
      <c r="G17" s="43"/>
      <c r="H17" s="43"/>
      <c r="I17" s="43"/>
      <c r="J17" s="43"/>
      <c r="K17" s="43"/>
      <c r="L17" s="43"/>
      <c r="M17" s="43"/>
      <c r="N17" s="43"/>
      <c r="O17" s="43"/>
    </row>
    <row r="18" spans="1:15" s="13" customFormat="1" ht="21">
      <c r="A18" s="34"/>
      <c r="B18" s="34"/>
      <c r="C18" s="34"/>
      <c r="D18" s="33"/>
      <c r="E18" s="36"/>
      <c r="F18" s="36"/>
      <c r="G18" s="43"/>
      <c r="H18" s="43"/>
      <c r="I18" s="43"/>
      <c r="J18" s="43"/>
      <c r="K18" s="43"/>
      <c r="L18" s="43"/>
      <c r="M18" s="43"/>
      <c r="N18" s="43"/>
      <c r="O18" s="43"/>
    </row>
    <row r="19" spans="1:15" s="13" customFormat="1" ht="21">
      <c r="A19" s="53" t="s">
        <v>79</v>
      </c>
      <c r="B19" s="34"/>
      <c r="C19" s="34"/>
      <c r="D19" s="33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21">
      <c r="A20" s="6" t="s">
        <v>104</v>
      </c>
      <c r="B20" s="6"/>
      <c r="C20" s="6"/>
      <c r="D20" s="32" t="s">
        <v>91</v>
      </c>
      <c r="E20" s="7">
        <v>46499500</v>
      </c>
      <c r="F20" s="7"/>
      <c r="G20" s="9"/>
      <c r="H20" s="9"/>
      <c r="I20" s="9"/>
      <c r="J20" s="9"/>
      <c r="K20" s="9"/>
      <c r="L20" s="9"/>
      <c r="M20" s="9"/>
      <c r="N20" s="9"/>
      <c r="O20" s="9"/>
    </row>
    <row r="21" spans="1:16" s="17" customFormat="1" ht="21">
      <c r="A21" s="10" t="s">
        <v>115</v>
      </c>
      <c r="B21" s="21" t="e">
        <f>SUM(#REF!,#REF!,#REF!,B5,#REF!,#REF!,#REF!)</f>
        <v>#REF!</v>
      </c>
      <c r="C21" s="21" t="e">
        <f>SUM(#REF!,#REF!,#REF!,C5,#REF!,#REF!,#REF!)</f>
        <v>#REF!</v>
      </c>
      <c r="D21" s="21"/>
      <c r="E21" s="5">
        <f aca="true" t="shared" si="0" ref="E21:N21">SUM(E6:E20)</f>
        <v>63963000</v>
      </c>
      <c r="F21" s="5">
        <f t="shared" si="0"/>
        <v>0</v>
      </c>
      <c r="G21" s="5">
        <f t="shared" si="0"/>
        <v>0</v>
      </c>
      <c r="H21" s="5">
        <f t="shared" si="0"/>
        <v>0</v>
      </c>
      <c r="I21" s="5">
        <f t="shared" si="0"/>
        <v>0</v>
      </c>
      <c r="J21" s="5">
        <f t="shared" si="0"/>
        <v>0</v>
      </c>
      <c r="K21" s="5">
        <f t="shared" si="0"/>
        <v>0</v>
      </c>
      <c r="L21" s="5">
        <f t="shared" si="0"/>
        <v>0</v>
      </c>
      <c r="M21" s="5">
        <f t="shared" si="0"/>
        <v>0</v>
      </c>
      <c r="N21" s="5">
        <f t="shared" si="0"/>
        <v>0</v>
      </c>
      <c r="O21" s="21"/>
      <c r="P21" s="24"/>
    </row>
    <row r="22" spans="1:7" ht="21">
      <c r="A22" s="1"/>
      <c r="B22" s="1"/>
      <c r="C22" s="1"/>
      <c r="D22" s="16"/>
      <c r="E22" s="16"/>
      <c r="F22" s="16"/>
      <c r="G22" s="16"/>
    </row>
    <row r="23" ht="21">
      <c r="A23" s="2" t="s">
        <v>113</v>
      </c>
    </row>
    <row r="24" ht="21">
      <c r="A24" s="2" t="s">
        <v>114</v>
      </c>
    </row>
  </sheetData>
  <sheetProtection/>
  <mergeCells count="3">
    <mergeCell ref="A1:O1"/>
    <mergeCell ref="D2:G2"/>
    <mergeCell ref="I2:N2"/>
  </mergeCells>
  <printOptions horizontalCentered="1"/>
  <pageMargins left="0" right="0" top="0.7874015748031497" bottom="0.3937007874015748" header="0.5118110236220472" footer="0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7"/>
  <sheetViews>
    <sheetView view="pageBreakPreview" zoomScaleSheetLayoutView="100" zoomScalePageLayoutView="0" workbookViewId="0" topLeftCell="A1">
      <selection activeCell="I8" sqref="I8"/>
    </sheetView>
  </sheetViews>
  <sheetFormatPr defaultColWidth="9.140625" defaultRowHeight="12.75"/>
  <cols>
    <col min="1" max="1" width="47.00390625" style="2" customWidth="1"/>
    <col min="2" max="2" width="14.8515625" style="2" hidden="1" customWidth="1"/>
    <col min="3" max="3" width="13.421875" style="2" hidden="1" customWidth="1"/>
    <col min="4" max="4" width="8.140625" style="3" customWidth="1"/>
    <col min="5" max="5" width="10.57421875" style="3" customWidth="1"/>
    <col min="6" max="6" width="12.57421875" style="3" customWidth="1"/>
    <col min="7" max="7" width="12.28125" style="3" customWidth="1"/>
    <col min="8" max="8" width="8.7109375" style="3" customWidth="1"/>
    <col min="9" max="11" width="11.7109375" style="3" customWidth="1"/>
    <col min="12" max="14" width="11.8515625" style="3" customWidth="1"/>
    <col min="15" max="15" width="23.421875" style="3" customWidth="1"/>
    <col min="16" max="16" width="9.140625" style="13" customWidth="1"/>
    <col min="17" max="16384" width="9.140625" style="2" customWidth="1"/>
  </cols>
  <sheetData>
    <row r="1" spans="1:16" ht="23.25">
      <c r="A1" s="72" t="s">
        <v>109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45"/>
    </row>
    <row r="2" spans="1:15" ht="21">
      <c r="A2" s="39" t="s">
        <v>14</v>
      </c>
      <c r="B2" s="10" t="s">
        <v>64</v>
      </c>
      <c r="C2" s="10" t="s">
        <v>65</v>
      </c>
      <c r="D2" s="73" t="s">
        <v>86</v>
      </c>
      <c r="E2" s="74"/>
      <c r="F2" s="74"/>
      <c r="G2" s="75"/>
      <c r="H2" s="44" t="s">
        <v>99</v>
      </c>
      <c r="I2" s="76" t="s">
        <v>89</v>
      </c>
      <c r="J2" s="77"/>
      <c r="K2" s="77"/>
      <c r="L2" s="77"/>
      <c r="M2" s="77"/>
      <c r="N2" s="78"/>
      <c r="O2" s="48" t="s">
        <v>93</v>
      </c>
    </row>
    <row r="3" spans="1:15" ht="21">
      <c r="A3" s="26"/>
      <c r="B3" s="10"/>
      <c r="C3" s="10"/>
      <c r="D3" s="5" t="s">
        <v>87</v>
      </c>
      <c r="E3" s="5" t="s">
        <v>88</v>
      </c>
      <c r="F3" s="5" t="s">
        <v>111</v>
      </c>
      <c r="G3" s="5" t="s">
        <v>112</v>
      </c>
      <c r="H3" s="27" t="s">
        <v>100</v>
      </c>
      <c r="I3" s="10" t="s">
        <v>91</v>
      </c>
      <c r="J3" s="10" t="s">
        <v>92</v>
      </c>
      <c r="K3" s="10" t="s">
        <v>95</v>
      </c>
      <c r="L3" s="10" t="s">
        <v>96</v>
      </c>
      <c r="M3" s="10" t="s">
        <v>97</v>
      </c>
      <c r="N3" s="10" t="s">
        <v>102</v>
      </c>
      <c r="O3" s="8"/>
    </row>
    <row r="4" spans="1:15" ht="21">
      <c r="A4" s="49" t="s">
        <v>77</v>
      </c>
      <c r="B4" s="68"/>
      <c r="C4" s="68"/>
      <c r="D4" s="69"/>
      <c r="E4" s="69"/>
      <c r="F4" s="69"/>
      <c r="G4" s="69"/>
      <c r="H4" s="69"/>
      <c r="I4" s="68"/>
      <c r="J4" s="68"/>
      <c r="K4" s="68"/>
      <c r="L4" s="68"/>
      <c r="M4" s="68"/>
      <c r="N4" s="68"/>
      <c r="O4" s="70"/>
    </row>
    <row r="5" spans="1:15" s="13" customFormat="1" ht="21">
      <c r="A5" s="11" t="s">
        <v>76</v>
      </c>
      <c r="B5" s="6"/>
      <c r="C5" s="6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s="13" customFormat="1" ht="21">
      <c r="A6" s="34" t="s">
        <v>78</v>
      </c>
      <c r="B6" s="34"/>
      <c r="C6" s="34"/>
      <c r="D6" s="33">
        <v>2555</v>
      </c>
      <c r="E6" s="43">
        <v>985500</v>
      </c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s="13" customFormat="1" ht="21">
      <c r="A7" s="34"/>
      <c r="B7" s="34"/>
      <c r="C7" s="34"/>
      <c r="D7" s="36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15" s="13" customFormat="1" ht="21">
      <c r="A8" s="53" t="s">
        <v>79</v>
      </c>
      <c r="B8" s="34"/>
      <c r="C8" s="34"/>
      <c r="D8" s="36"/>
      <c r="E8" s="43"/>
      <c r="F8" s="43"/>
      <c r="G8" s="36"/>
      <c r="H8" s="36"/>
      <c r="I8" s="36"/>
      <c r="J8" s="36"/>
      <c r="K8" s="36"/>
      <c r="L8" s="36"/>
      <c r="M8" s="36"/>
      <c r="N8" s="36"/>
      <c r="O8" s="36"/>
    </row>
    <row r="9" spans="1:15" ht="21">
      <c r="A9" s="34" t="s">
        <v>81</v>
      </c>
      <c r="B9" s="34"/>
      <c r="C9" s="34"/>
      <c r="D9" s="33">
        <v>2555</v>
      </c>
      <c r="E9" s="43">
        <v>27500000</v>
      </c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5" ht="21">
      <c r="A10" s="34"/>
      <c r="B10" s="34"/>
      <c r="C10" s="34"/>
      <c r="D10" s="36"/>
      <c r="E10" s="36"/>
      <c r="F10" s="36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21">
      <c r="A11" s="53" t="s">
        <v>84</v>
      </c>
      <c r="B11" s="34"/>
      <c r="C11" s="34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21">
      <c r="A12" s="34" t="s">
        <v>85</v>
      </c>
      <c r="B12" s="34"/>
      <c r="C12" s="34"/>
      <c r="D12" s="33">
        <v>2555</v>
      </c>
      <c r="E12" s="36">
        <v>1730000</v>
      </c>
      <c r="F12" s="36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21">
      <c r="A13" s="6"/>
      <c r="B13" s="6"/>
      <c r="C13" s="6"/>
      <c r="D13" s="20"/>
      <c r="E13" s="20"/>
      <c r="F13" s="20"/>
      <c r="G13" s="9"/>
      <c r="H13" s="9"/>
      <c r="I13" s="9"/>
      <c r="J13" s="9"/>
      <c r="K13" s="9"/>
      <c r="L13" s="9"/>
      <c r="M13" s="9"/>
      <c r="N13" s="9"/>
      <c r="O13" s="9"/>
    </row>
    <row r="14" spans="1:16" s="17" customFormat="1" ht="21">
      <c r="A14" s="10" t="s">
        <v>115</v>
      </c>
      <c r="B14" s="21" t="e">
        <f>SUM(#REF!,#REF!,#REF!,#REF!,#REF!,#REF!,#REF!)</f>
        <v>#REF!</v>
      </c>
      <c r="C14" s="21" t="e">
        <f>SUM(#REF!,#REF!,#REF!,#REF!,#REF!,#REF!,#REF!)</f>
        <v>#REF!</v>
      </c>
      <c r="D14" s="19"/>
      <c r="E14" s="27">
        <f>SUM(E6:E13)</f>
        <v>30215500</v>
      </c>
      <c r="F14" s="27">
        <f>SUM(F6:F13)</f>
        <v>0</v>
      </c>
      <c r="G14" s="27">
        <f aca="true" t="shared" si="0" ref="G14:N14">SUM(G6:G13)</f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19"/>
      <c r="P14" s="24"/>
    </row>
    <row r="15" spans="1:7" ht="21">
      <c r="A15" s="1"/>
      <c r="B15" s="1"/>
      <c r="C15" s="1"/>
      <c r="D15" s="16"/>
      <c r="E15" s="16"/>
      <c r="F15" s="16"/>
      <c r="G15" s="16"/>
    </row>
    <row r="16" ht="21">
      <c r="A16" s="2" t="s">
        <v>113</v>
      </c>
    </row>
    <row r="17" ht="21">
      <c r="A17" s="2" t="s">
        <v>114</v>
      </c>
    </row>
  </sheetData>
  <sheetProtection/>
  <mergeCells count="3">
    <mergeCell ref="A1:O1"/>
    <mergeCell ref="D2:G2"/>
    <mergeCell ref="I2:N2"/>
  </mergeCells>
  <printOptions horizontalCentered="1"/>
  <pageMargins left="0" right="0" top="0.7874015748031497" bottom="0.3937007874015748" header="0.5118110236220472" footer="0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8"/>
  <sheetViews>
    <sheetView tabSelected="1" view="pageBreakPreview" zoomScaleSheetLayoutView="100" zoomScalePageLayoutView="0" workbookViewId="0" topLeftCell="A1">
      <selection activeCell="M10" sqref="M10"/>
    </sheetView>
  </sheetViews>
  <sheetFormatPr defaultColWidth="9.140625" defaultRowHeight="12.75"/>
  <cols>
    <col min="1" max="1" width="33.57421875" style="2" customWidth="1"/>
    <col min="2" max="2" width="14.8515625" style="2" hidden="1" customWidth="1"/>
    <col min="3" max="3" width="13.421875" style="2" hidden="1" customWidth="1"/>
    <col min="4" max="4" width="7.7109375" style="3" customWidth="1"/>
    <col min="5" max="5" width="11.00390625" style="3" customWidth="1"/>
    <col min="6" max="6" width="13.28125" style="3" customWidth="1"/>
    <col min="7" max="7" width="12.28125" style="3" customWidth="1"/>
    <col min="8" max="8" width="10.57421875" style="3" customWidth="1"/>
    <col min="9" max="11" width="11.7109375" style="3" customWidth="1"/>
    <col min="12" max="14" width="11.8515625" style="3" customWidth="1"/>
    <col min="15" max="15" width="34.57421875" style="3" customWidth="1"/>
    <col min="16" max="16" width="9.140625" style="13" customWidth="1"/>
    <col min="17" max="16384" width="9.140625" style="2" customWidth="1"/>
  </cols>
  <sheetData>
    <row r="1" spans="1:16" ht="23.25">
      <c r="A1" s="72" t="s">
        <v>109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45"/>
    </row>
    <row r="2" spans="1:15" ht="21">
      <c r="A2" s="39" t="s">
        <v>14</v>
      </c>
      <c r="B2" s="10" t="s">
        <v>64</v>
      </c>
      <c r="C2" s="10" t="s">
        <v>65</v>
      </c>
      <c r="D2" s="73" t="s">
        <v>86</v>
      </c>
      <c r="E2" s="74"/>
      <c r="F2" s="74"/>
      <c r="G2" s="75"/>
      <c r="H2" s="44" t="s">
        <v>99</v>
      </c>
      <c r="I2" s="76" t="s">
        <v>89</v>
      </c>
      <c r="J2" s="77"/>
      <c r="K2" s="77"/>
      <c r="L2" s="77"/>
      <c r="M2" s="77"/>
      <c r="N2" s="78"/>
      <c r="O2" s="48" t="s">
        <v>93</v>
      </c>
    </row>
    <row r="3" spans="1:15" ht="21">
      <c r="A3" s="26"/>
      <c r="B3" s="10"/>
      <c r="C3" s="10"/>
      <c r="D3" s="5" t="s">
        <v>87</v>
      </c>
      <c r="E3" s="5" t="s">
        <v>88</v>
      </c>
      <c r="F3" s="5" t="s">
        <v>111</v>
      </c>
      <c r="G3" s="5" t="s">
        <v>112</v>
      </c>
      <c r="H3" s="27" t="s">
        <v>100</v>
      </c>
      <c r="I3" s="10" t="s">
        <v>91</v>
      </c>
      <c r="J3" s="10" t="s">
        <v>92</v>
      </c>
      <c r="K3" s="10" t="s">
        <v>95</v>
      </c>
      <c r="L3" s="10" t="s">
        <v>96</v>
      </c>
      <c r="M3" s="10" t="s">
        <v>97</v>
      </c>
      <c r="N3" s="10" t="s">
        <v>102</v>
      </c>
      <c r="O3" s="8"/>
    </row>
    <row r="4" spans="1:15" ht="21">
      <c r="A4" s="71" t="s">
        <v>71</v>
      </c>
      <c r="B4" s="68"/>
      <c r="C4" s="68"/>
      <c r="D4" s="69"/>
      <c r="E4" s="69"/>
      <c r="F4" s="69"/>
      <c r="G4" s="69"/>
      <c r="H4" s="69"/>
      <c r="I4" s="68"/>
      <c r="J4" s="68"/>
      <c r="K4" s="68"/>
      <c r="L4" s="68"/>
      <c r="M4" s="68"/>
      <c r="N4" s="68"/>
      <c r="O4" s="70"/>
    </row>
    <row r="5" spans="1:23" s="13" customFormat="1" ht="21">
      <c r="A5" s="11" t="s">
        <v>72</v>
      </c>
      <c r="B5" s="6"/>
      <c r="C5" s="6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Q5" s="2"/>
      <c r="R5" s="2"/>
      <c r="S5" s="2"/>
      <c r="T5" s="2"/>
      <c r="U5" s="2"/>
      <c r="V5" s="2"/>
      <c r="W5" s="2"/>
    </row>
    <row r="6" spans="1:23" s="13" customFormat="1" ht="21">
      <c r="A6" s="34" t="s">
        <v>73</v>
      </c>
      <c r="B6" s="34"/>
      <c r="C6" s="34"/>
      <c r="D6" s="33">
        <v>2555</v>
      </c>
      <c r="E6" s="43">
        <v>2225600</v>
      </c>
      <c r="F6" s="43"/>
      <c r="G6" s="43"/>
      <c r="H6" s="43"/>
      <c r="I6" s="43"/>
      <c r="J6" s="43"/>
      <c r="K6" s="43"/>
      <c r="L6" s="43"/>
      <c r="M6" s="43"/>
      <c r="N6" s="43"/>
      <c r="O6" s="43"/>
      <c r="Q6" s="2"/>
      <c r="R6" s="2"/>
      <c r="S6" s="2"/>
      <c r="T6" s="2"/>
      <c r="U6" s="2"/>
      <c r="V6" s="2"/>
      <c r="W6" s="2"/>
    </row>
    <row r="7" spans="1:23" s="13" customFormat="1" ht="21">
      <c r="A7" s="34"/>
      <c r="B7" s="34"/>
      <c r="C7" s="34"/>
      <c r="D7" s="36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Q7" s="2"/>
      <c r="R7" s="2"/>
      <c r="S7" s="2"/>
      <c r="T7" s="2"/>
      <c r="U7" s="2"/>
      <c r="V7" s="2"/>
      <c r="W7" s="2"/>
    </row>
    <row r="8" spans="1:23" s="13" customFormat="1" ht="21">
      <c r="A8" s="53" t="s">
        <v>79</v>
      </c>
      <c r="B8" s="34"/>
      <c r="C8" s="34"/>
      <c r="D8" s="36"/>
      <c r="E8" s="43"/>
      <c r="F8" s="43"/>
      <c r="G8" s="36"/>
      <c r="H8" s="36"/>
      <c r="I8" s="36"/>
      <c r="J8" s="36"/>
      <c r="K8" s="36"/>
      <c r="L8" s="36"/>
      <c r="M8" s="36"/>
      <c r="N8" s="36"/>
      <c r="O8" s="36"/>
      <c r="Q8" s="2"/>
      <c r="R8" s="2"/>
      <c r="S8" s="2"/>
      <c r="T8" s="2"/>
      <c r="U8" s="2"/>
      <c r="V8" s="2"/>
      <c r="W8" s="2"/>
    </row>
    <row r="9" spans="1:15" ht="21">
      <c r="A9" s="34" t="s">
        <v>82</v>
      </c>
      <c r="B9" s="34"/>
      <c r="C9" s="34"/>
      <c r="D9" s="33">
        <v>2555</v>
      </c>
      <c r="E9" s="43">
        <v>5300000</v>
      </c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5" ht="21">
      <c r="A10" s="34" t="s">
        <v>83</v>
      </c>
      <c r="B10" s="34"/>
      <c r="C10" s="34"/>
      <c r="D10" s="33">
        <v>2555</v>
      </c>
      <c r="E10" s="43">
        <v>15802900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1" spans="1:16" s="12" customFormat="1" ht="21">
      <c r="A11" s="6" t="s">
        <v>105</v>
      </c>
      <c r="B11" s="6"/>
      <c r="C11" s="6"/>
      <c r="D11" s="15"/>
      <c r="E11" s="15"/>
      <c r="F11" s="15"/>
      <c r="G11" s="7"/>
      <c r="H11" s="7"/>
      <c r="I11" s="7"/>
      <c r="J11" s="7"/>
      <c r="K11" s="7"/>
      <c r="L11" s="7"/>
      <c r="M11" s="7"/>
      <c r="N11" s="7"/>
      <c r="O11" s="7"/>
      <c r="P11" s="13"/>
    </row>
    <row r="12" spans="1:16" s="12" customFormat="1" ht="21">
      <c r="A12" s="34" t="s">
        <v>106</v>
      </c>
      <c r="B12" s="34"/>
      <c r="C12" s="34"/>
      <c r="D12" s="36"/>
      <c r="E12" s="36"/>
      <c r="F12" s="36"/>
      <c r="G12" s="43"/>
      <c r="H12" s="43"/>
      <c r="I12" s="43"/>
      <c r="J12" s="43"/>
      <c r="K12" s="43"/>
      <c r="L12" s="43"/>
      <c r="M12" s="43"/>
      <c r="N12" s="43"/>
      <c r="O12" s="43"/>
      <c r="P12" s="13"/>
    </row>
    <row r="13" spans="1:16" s="12" customFormat="1" ht="21">
      <c r="A13" s="34" t="s">
        <v>107</v>
      </c>
      <c r="B13" s="34"/>
      <c r="C13" s="34"/>
      <c r="D13" s="36"/>
      <c r="E13" s="36"/>
      <c r="F13" s="36"/>
      <c r="G13" s="43"/>
      <c r="H13" s="43"/>
      <c r="I13" s="43"/>
      <c r="J13" s="43"/>
      <c r="K13" s="43"/>
      <c r="L13" s="43"/>
      <c r="M13" s="43"/>
      <c r="N13" s="43"/>
      <c r="O13" s="43"/>
      <c r="P13" s="13"/>
    </row>
    <row r="14" spans="1:16" s="12" customFormat="1" ht="21">
      <c r="A14" s="55" t="s">
        <v>108</v>
      </c>
      <c r="B14" s="55"/>
      <c r="C14" s="55"/>
      <c r="D14" s="65"/>
      <c r="E14" s="65"/>
      <c r="F14" s="65"/>
      <c r="G14" s="52"/>
      <c r="H14" s="52"/>
      <c r="I14" s="52"/>
      <c r="J14" s="52"/>
      <c r="K14" s="52"/>
      <c r="L14" s="52"/>
      <c r="M14" s="52"/>
      <c r="N14" s="52"/>
      <c r="O14" s="52"/>
      <c r="P14" s="13"/>
    </row>
    <row r="15" spans="1:16" s="17" customFormat="1" ht="21">
      <c r="A15" s="10" t="s">
        <v>115</v>
      </c>
      <c r="B15" s="21" t="e">
        <f>SUM(#REF!,#REF!,#REF!,#REF!,#REF!,#REF!,#REF!)</f>
        <v>#REF!</v>
      </c>
      <c r="C15" s="21" t="e">
        <f>SUM(#REF!,#REF!,#REF!,#REF!,#REF!,#REF!,#REF!)</f>
        <v>#REF!</v>
      </c>
      <c r="D15" s="19"/>
      <c r="E15" s="27">
        <f>SUM(E6:E11)</f>
        <v>23328500</v>
      </c>
      <c r="F15" s="27">
        <f>SUM(F6:F11)</f>
        <v>0</v>
      </c>
      <c r="G15" s="27">
        <f aca="true" t="shared" si="0" ref="G15:N15">SUM(G6:G11)</f>
        <v>0</v>
      </c>
      <c r="H15" s="27">
        <f t="shared" si="0"/>
        <v>0</v>
      </c>
      <c r="I15" s="27">
        <f t="shared" si="0"/>
        <v>0</v>
      </c>
      <c r="J15" s="27">
        <f t="shared" si="0"/>
        <v>0</v>
      </c>
      <c r="K15" s="27">
        <f t="shared" si="0"/>
        <v>0</v>
      </c>
      <c r="L15" s="27">
        <f t="shared" si="0"/>
        <v>0</v>
      </c>
      <c r="M15" s="27">
        <f t="shared" si="0"/>
        <v>0</v>
      </c>
      <c r="N15" s="27">
        <f t="shared" si="0"/>
        <v>0</v>
      </c>
      <c r="O15" s="19"/>
      <c r="P15" s="24"/>
    </row>
    <row r="16" spans="1:7" ht="21">
      <c r="A16" s="1"/>
      <c r="B16" s="1"/>
      <c r="C16" s="1"/>
      <c r="D16" s="16"/>
      <c r="E16" s="16"/>
      <c r="F16" s="16"/>
      <c r="G16" s="16"/>
    </row>
    <row r="17" ht="21">
      <c r="A17" s="2" t="s">
        <v>113</v>
      </c>
    </row>
    <row r="18" ht="21">
      <c r="A18" s="2" t="s">
        <v>114</v>
      </c>
    </row>
  </sheetData>
  <sheetProtection/>
  <mergeCells count="3">
    <mergeCell ref="A1:O1"/>
    <mergeCell ref="D2:G2"/>
    <mergeCell ref="I2:N2"/>
  </mergeCells>
  <printOptions horizontalCentered="1"/>
  <pageMargins left="0" right="0" top="0.7874015748031497" bottom="0.3937007874015748" header="0.5118110236220472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CSC_GROUP</cp:lastModifiedBy>
  <cp:lastPrinted>2012-11-02T02:49:01Z</cp:lastPrinted>
  <dcterms:created xsi:type="dcterms:W3CDTF">2007-06-06T09:07:24Z</dcterms:created>
  <dcterms:modified xsi:type="dcterms:W3CDTF">2012-11-06T02:13:56Z</dcterms:modified>
  <cp:category/>
  <cp:version/>
  <cp:contentType/>
  <cp:contentStatus/>
</cp:coreProperties>
</file>